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iv - Adm Svc\Distribution &amp; Statistics\LCB Roll Documents\FY 25\12. June Roll Documents\June-2 - Combined\"/>
    </mc:Choice>
  </mc:AlternateContent>
  <xr:revisionPtr revIDLastSave="0" documentId="13_ncr:1_{53E724C5-D51D-4C53-B089-E2AD8979D5F4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UL" sheetId="1" r:id="rId1"/>
    <sheet name="AUG" sheetId="3" r:id="rId2"/>
    <sheet name="SEP" sheetId="2" r:id="rId3"/>
    <sheet name="OCT" sheetId="4" r:id="rId4"/>
    <sheet name="NOV" sheetId="5" r:id="rId5"/>
    <sheet name="DEC" sheetId="6" r:id="rId6"/>
    <sheet name="JAN" sheetId="7" r:id="rId7"/>
    <sheet name="FEB" sheetId="8" r:id="rId8"/>
    <sheet name="MAR" sheetId="9" r:id="rId9"/>
    <sheet name="APR" sheetId="10" r:id="rId10"/>
    <sheet name="MAY" sheetId="11" r:id="rId11"/>
    <sheet name="JUNE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2" l="1"/>
  <c r="D8" i="12" s="1"/>
  <c r="B9" i="12"/>
  <c r="E9" i="12" s="1"/>
  <c r="B10" i="12"/>
  <c r="E10" i="12" s="1"/>
  <c r="B11" i="12"/>
  <c r="E11" i="12" s="1"/>
  <c r="B12" i="12"/>
  <c r="B13" i="12"/>
  <c r="E13" i="12" s="1"/>
  <c r="B14" i="12"/>
  <c r="E14" i="12" s="1"/>
  <c r="B15" i="12"/>
  <c r="B16" i="12"/>
  <c r="E16" i="12" s="1"/>
  <c r="B17" i="12"/>
  <c r="D17" i="12" s="1"/>
  <c r="B18" i="12"/>
  <c r="B19" i="12"/>
  <c r="D19" i="12" s="1"/>
  <c r="B20" i="12"/>
  <c r="B21" i="12"/>
  <c r="B22" i="12"/>
  <c r="E22" i="12" s="1"/>
  <c r="B23" i="12"/>
  <c r="E23" i="12" s="1"/>
  <c r="B24" i="12"/>
  <c r="E24" i="12" s="1"/>
  <c r="X37" i="12"/>
  <c r="Y37" i="12" s="1"/>
  <c r="Y53" i="12" s="1"/>
  <c r="Y51" i="12"/>
  <c r="Y50" i="12"/>
  <c r="Y36" i="12"/>
  <c r="Y38" i="12"/>
  <c r="Y39" i="12"/>
  <c r="Y40" i="12"/>
  <c r="Y41" i="12"/>
  <c r="Y42" i="12"/>
  <c r="Y43" i="12"/>
  <c r="Y44" i="12"/>
  <c r="Y45" i="12"/>
  <c r="Y46" i="12"/>
  <c r="Y47" i="12"/>
  <c r="Y48" i="12"/>
  <c r="Y49" i="12"/>
  <c r="Y35" i="12"/>
  <c r="X53" i="12"/>
  <c r="X51" i="12"/>
  <c r="X50" i="12"/>
  <c r="X49" i="12"/>
  <c r="X48" i="12"/>
  <c r="X47" i="12"/>
  <c r="X46" i="12"/>
  <c r="X45" i="12"/>
  <c r="X44" i="12"/>
  <c r="X43" i="12"/>
  <c r="X42" i="12"/>
  <c r="X41" i="12"/>
  <c r="X40" i="12"/>
  <c r="X39" i="12"/>
  <c r="X38" i="12"/>
  <c r="X36" i="12"/>
  <c r="X35" i="12"/>
  <c r="B31" i="12"/>
  <c r="B2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8" i="12"/>
  <c r="F26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E12" i="12"/>
  <c r="E15" i="12"/>
  <c r="E18" i="12"/>
  <c r="E20" i="12"/>
  <c r="E21" i="12"/>
  <c r="D11" i="12"/>
  <c r="D12" i="12"/>
  <c r="D13" i="12"/>
  <c r="D14" i="12"/>
  <c r="D15" i="12"/>
  <c r="D16" i="12"/>
  <c r="D18" i="12"/>
  <c r="D20" i="12"/>
  <c r="D21" i="12"/>
  <c r="D23" i="12"/>
  <c r="B26" i="12"/>
  <c r="E8" i="12" l="1"/>
  <c r="D9" i="12"/>
  <c r="D10" i="12"/>
  <c r="E17" i="12"/>
  <c r="E19" i="12"/>
  <c r="D22" i="12"/>
  <c r="D24" i="12"/>
</calcChain>
</file>

<file path=xl/sharedStrings.xml><?xml version="1.0" encoding="utf-8"?>
<sst xmlns="http://schemas.openxmlformats.org/spreadsheetml/2006/main" count="900" uniqueCount="41">
  <si>
    <t>FY 2023-24 SCCRT</t>
  </si>
  <si>
    <t>DIFFERENCE</t>
  </si>
  <si>
    <t xml:space="preserve">AMOUNT </t>
  </si>
  <si>
    <t>PERCENT</t>
  </si>
  <si>
    <t>YEAR TO DATE</t>
  </si>
  <si>
    <t>TOTAL</t>
  </si>
  <si>
    <t>CARSON CITY</t>
  </si>
  <si>
    <t>CHURCHILL</t>
  </si>
  <si>
    <t>CLARK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</si>
  <si>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</si>
  <si>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</si>
  <si>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</si>
  <si>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</si>
  <si>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</si>
  <si>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</si>
  <si>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</si>
  <si>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</si>
  <si>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</si>
  <si>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</si>
  <si>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</si>
  <si>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</si>
  <si>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WASHOE</t>
  </si>
  <si>
    <t>WHITE PINE</t>
  </si>
  <si>
    <t>OUT OF STATE</t>
  </si>
  <si>
    <t>ADDITIONS</t>
  </si>
  <si>
    <t>LESS GF</t>
  </si>
  <si>
    <r>
      <t>FY 2023-24 SCCRT COLLECTIONS - PRIOR</t>
    </r>
    <r>
      <rPr>
        <b/>
        <u/>
        <sz val="10"/>
        <color indexed="53"/>
        <rFont val="Arial"/>
        <family val="2"/>
      </rPr>
      <t xml:space="preserve"> YEAR</t>
    </r>
  </si>
  <si>
    <t>FY 2024-25 SCCRT</t>
  </si>
  <si>
    <r>
      <t xml:space="preserve">FY 2024-25 SCCRT COLLECTIONS - </t>
    </r>
    <r>
      <rPr>
        <b/>
        <u/>
        <sz val="10"/>
        <color indexed="53"/>
        <rFont val="Arial"/>
        <family val="2"/>
      </rPr>
      <t>CURRENT YEAR</t>
    </r>
  </si>
  <si>
    <t>September 2024</t>
  </si>
  <si>
    <t>August 2024</t>
  </si>
  <si>
    <t>November</t>
  </si>
  <si>
    <t>December</t>
  </si>
  <si>
    <t>January</t>
  </si>
  <si>
    <t>February</t>
  </si>
  <si>
    <t>July 2024</t>
  </si>
  <si>
    <t>October</t>
  </si>
  <si>
    <t>March</t>
  </si>
  <si>
    <t>April</t>
  </si>
  <si>
    <t>May</t>
  </si>
  <si>
    <t>June-2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</si>
</sst>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5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49" fontId="0" fillId="0" borderId="2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3" fontId="0" fillId="2" borderId="5" xfId="0" applyNumberFormat="1" applyFill="1" applyBorder="1"/>
    <xf numFmtId="0" fontId="0" fillId="2" borderId="5" xfId="0" applyFill="1" applyBorder="1"/>
    <xf numFmtId="0" fontId="2" fillId="0" borderId="0" xfId="0" applyFont="1"/>
    <xf numFmtId="43" fontId="0" fillId="0" borderId="0" xfId="0" applyNumberFormat="1"/>
    <xf numFmtId="39" fontId="0" fillId="2" borderId="1" xfId="0" applyNumberFormat="1" applyFill="1" applyBorder="1"/>
    <xf numFmtId="0" fontId="2" fillId="2" borderId="1" xfId="0" applyFont="1" applyFill="1" applyBorder="1"/>
    <xf numFmtId="43" fontId="0" fillId="2" borderId="1" xfId="0" applyNumberFormat="1" applyFill="1" applyBorder="1"/>
    <xf numFmtId="43" fontId="0" fillId="0" borderId="6" xfId="0" applyNumberFormat="1" applyBorder="1"/>
    <xf numFmtId="1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9" fontId="2" fillId="0" borderId="0" xfId="0" applyNumberFormat="1" applyFont="1"/>
    <xf numFmtId="39" fontId="0" fillId="0" borderId="0" xfId="0" applyNumberFormat="1"/>
    <xf numFmtId="39" fontId="2" fillId="0" borderId="7" xfId="0" applyNumberFormat="1" applyFont="1" applyBorder="1"/>
    <xf numFmtId="39" fontId="0" fillId="0" borderId="7" xfId="0" applyNumberFormat="1" applyBorder="1"/>
    <xf numFmtId="10" fontId="0" fillId="0" borderId="0" xfId="37" applyNumberFormat="1" applyFont="1"/>
    <xf numFmtId="10" fontId="0" fillId="0" borderId="0" xfId="37" applyNumberFormat="1" applyFont="1" applyBorder="1"/>
    <xf numFmtId="10" fontId="0" fillId="0" borderId="6" xfId="37" applyNumberFormat="1" applyFont="1" applyBorder="1"/>
    <xf numFmtId="10" fontId="0" fillId="0" borderId="0" xfId="2" applyNumberFormat="1" applyFont="1"/>
    <xf numFmtId="10" fontId="0" fillId="0" borderId="0" xfId="2" applyNumberFormat="1" applyFont="1" applyBorder="1"/>
    <xf numFmtId="10" fontId="0" fillId="0" borderId="6" xfId="2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8">
    <cellStyle name="Comma 2" xfId="3" xr:uid="{00000000-0005-0000-0000-000000000000}"/>
    <cellStyle name="Comma 3" xfId="4" xr:uid="{00000000-0005-0000-0000-000001000000}"/>
    <cellStyle name="Comma 3 2" xfId="13" xr:uid="{00000000-0005-0000-0000-000002000000}"/>
    <cellStyle name="Comma 3 3" xfId="14" xr:uid="{00000000-0005-0000-0000-000003000000}"/>
    <cellStyle name="Comma 4" xfId="5" xr:uid="{00000000-0005-0000-0000-000004000000}"/>
    <cellStyle name="Comma 4 2" xfId="15" xr:uid="{00000000-0005-0000-0000-000005000000}"/>
    <cellStyle name="Comma 4 2 2" xfId="16" xr:uid="{00000000-0005-0000-0000-000006000000}"/>
    <cellStyle name="Comma 4 3" xfId="17" xr:uid="{00000000-0005-0000-0000-000007000000}"/>
    <cellStyle name="Comma 5" xfId="18" xr:uid="{00000000-0005-0000-0000-000008000000}"/>
    <cellStyle name="Comma 5 2" xfId="19" xr:uid="{00000000-0005-0000-0000-000009000000}"/>
    <cellStyle name="Comma 6" xfId="20" xr:uid="{00000000-0005-0000-0000-00000A000000}"/>
    <cellStyle name="Comma 6 2" xfId="21" xr:uid="{00000000-0005-0000-0000-00000B000000}"/>
    <cellStyle name="Currency 2" xfId="6" xr:uid="{00000000-0005-0000-0000-00000C000000}"/>
    <cellStyle name="Currency 2 2" xfId="7" xr:uid="{00000000-0005-0000-0000-00000D000000}"/>
    <cellStyle name="Currency 3" xfId="8" xr:uid="{00000000-0005-0000-0000-00000E000000}"/>
    <cellStyle name="Currency 3 2" xfId="22" xr:uid="{00000000-0005-0000-0000-00000F000000}"/>
    <cellStyle name="Currency 3 3" xfId="23" xr:uid="{00000000-0005-0000-0000-000010000000}"/>
    <cellStyle name="Currency 4" xfId="9" xr:uid="{00000000-0005-0000-0000-000011000000}"/>
    <cellStyle name="Currency 5" xfId="24" xr:uid="{00000000-0005-0000-0000-000012000000}"/>
    <cellStyle name="Currency 6" xfId="25" xr:uid="{00000000-0005-0000-0000-000013000000}"/>
    <cellStyle name="Currency 6 2" xfId="26" xr:uid="{00000000-0005-0000-0000-000014000000}"/>
    <cellStyle name="Normal" xfId="0" builtinId="0"/>
    <cellStyle name="Normal 2" xfId="1" xr:uid="{00000000-0005-0000-0000-000016000000}"/>
    <cellStyle name="Normal 2 2" xfId="10" xr:uid="{00000000-0005-0000-0000-000017000000}"/>
    <cellStyle name="Normal 3" xfId="11" xr:uid="{00000000-0005-0000-0000-000018000000}"/>
    <cellStyle name="Normal 3 2" xfId="27" xr:uid="{00000000-0005-0000-0000-000019000000}"/>
    <cellStyle name="Normal 3 2 2" xfId="28" xr:uid="{00000000-0005-0000-0000-00001A000000}"/>
    <cellStyle name="Normal 3 3" xfId="29" xr:uid="{00000000-0005-0000-0000-00001B000000}"/>
    <cellStyle name="Normal 4" xfId="30" xr:uid="{00000000-0005-0000-0000-00001C000000}"/>
    <cellStyle name="Normal 4 2" xfId="31" xr:uid="{00000000-0005-0000-0000-00001D000000}"/>
    <cellStyle name="Percent" xfId="37" builtinId="5"/>
    <cellStyle name="Percent 2" xfId="2" xr:uid="{00000000-0005-0000-0000-00001E000000}"/>
    <cellStyle name="Percent 2 2" xfId="32" xr:uid="{00000000-0005-0000-0000-00001F000000}"/>
    <cellStyle name="Percent 2 3" xfId="33" xr:uid="{00000000-0005-0000-0000-000020000000}"/>
    <cellStyle name="Percent 3" xfId="12" xr:uid="{00000000-0005-0000-0000-000021000000}"/>
    <cellStyle name="Percent 4" xfId="34" xr:uid="{00000000-0005-0000-0000-000022000000}"/>
    <cellStyle name="Percent 5" xfId="35" xr:uid="{00000000-0005-0000-0000-000023000000}"/>
    <cellStyle name="Percent 5 2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52"/>
  <sheetViews>
    <sheetView zoomScaleNormal="100"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2" spans="1:26" x14ac:dyDescent="0.25">
      <c r="L2" s="1" t="s">
        <v>26</v>
      </c>
    </row>
    <row r="3" spans="1:26" x14ac:dyDescent="0.25">
      <c r="B3" s="2" t="s">
        <v>27</v>
      </c>
      <c r="C3" s="2" t="s">
        <v>0</v>
      </c>
      <c r="D3" s="33" t="s">
        <v>1</v>
      </c>
      <c r="E3" s="33"/>
      <c r="F3" s="2" t="s">
        <v>27</v>
      </c>
      <c r="G3" s="2" t="s">
        <v>0</v>
      </c>
      <c r="H3" s="33" t="s">
        <v>1</v>
      </c>
      <c r="I3" s="33"/>
    </row>
    <row r="4" spans="1:26" x14ac:dyDescent="0.25">
      <c r="B4" s="3"/>
      <c r="C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ht="15.75" thickBot="1" x14ac:dyDescent="0.3">
      <c r="B5" s="5" t="s">
        <v>35</v>
      </c>
      <c r="C5" s="6">
        <v>45108</v>
      </c>
      <c r="D5" s="5" t="s">
        <v>2</v>
      </c>
      <c r="E5" s="5" t="s">
        <v>3</v>
      </c>
      <c r="F5" s="5" t="s">
        <v>4</v>
      </c>
      <c r="G5" s="5" t="s">
        <v>4</v>
      </c>
      <c r="H5" s="5" t="s">
        <v>2</v>
      </c>
      <c r="I5" s="5" t="s">
        <v>3</v>
      </c>
      <c r="L5" s="4"/>
      <c r="M5" s="6">
        <v>45108</v>
      </c>
      <c r="N5" s="6">
        <v>45139</v>
      </c>
      <c r="O5" s="6">
        <v>45170</v>
      </c>
      <c r="P5" s="6">
        <v>45200</v>
      </c>
      <c r="Q5" s="6">
        <v>45231</v>
      </c>
      <c r="R5" s="6">
        <v>45261</v>
      </c>
      <c r="S5" s="6">
        <v>45292</v>
      </c>
      <c r="T5" s="6">
        <v>45323</v>
      </c>
      <c r="U5" s="6">
        <v>45352</v>
      </c>
      <c r="V5" s="6">
        <v>45383</v>
      </c>
      <c r="W5" s="6">
        <v>45413</v>
      </c>
      <c r="X5" s="6">
        <v>45444</v>
      </c>
      <c r="Y5" s="7" t="s">
        <v>5</v>
      </c>
      <c r="Z5" s="8"/>
    </row>
    <row r="6" spans="1:26" x14ac:dyDescent="0.25">
      <c r="C6" s="9"/>
      <c r="L6" s="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6" x14ac:dyDescent="0.25">
      <c r="A7" s="11" t="s">
        <v>6</v>
      </c>
      <c r="B7" s="12">
        <v>2228089.46</v>
      </c>
      <c r="C7" s="13">
        <v>2270797.1</v>
      </c>
      <c r="D7" s="12">
        <v>-42707.64000000013</v>
      </c>
      <c r="E7" s="23">
        <v>-1.8807334217575022E-2</v>
      </c>
      <c r="F7" s="12">
        <v>2228089.46</v>
      </c>
      <c r="G7" s="12">
        <v>2270797.1</v>
      </c>
      <c r="H7" s="12">
        <v>-42707.64000000013</v>
      </c>
      <c r="I7" s="23">
        <v>-1.8807334217575022E-2</v>
      </c>
      <c r="L7" s="14" t="s">
        <v>6</v>
      </c>
      <c r="M7" s="13">
        <v>2270797.1</v>
      </c>
      <c r="N7" s="13">
        <v>2297838.0099999998</v>
      </c>
      <c r="O7" s="13">
        <v>2307816.0299999998</v>
      </c>
      <c r="P7" s="13">
        <v>2205973.69</v>
      </c>
      <c r="Q7" s="13">
        <v>2133706.2799999998</v>
      </c>
      <c r="R7" s="13">
        <v>2348208.15</v>
      </c>
      <c r="S7" s="13">
        <v>1788969.59</v>
      </c>
      <c r="T7" s="13">
        <v>1875829.58</v>
      </c>
      <c r="U7" s="13">
        <v>2079077.53</v>
      </c>
      <c r="V7" s="13">
        <v>2247774.54</v>
      </c>
      <c r="W7" s="13">
        <v>2362874.89</v>
      </c>
      <c r="X7" s="13">
        <v>2303427.85</v>
      </c>
      <c r="Y7" s="13">
        <v>26222293.240000002</v>
      </c>
    </row>
    <row r="8" spans="1:26" x14ac:dyDescent="0.25">
      <c r="A8" s="11" t="s">
        <v>7</v>
      </c>
      <c r="B8" s="12">
        <v>481166.04</v>
      </c>
      <c r="C8" s="13">
        <v>529837.24</v>
      </c>
      <c r="D8" s="12">
        <v>-48671.200000000012</v>
      </c>
      <c r="E8" s="23">
        <v>-9.1860662719743927E-2</v>
      </c>
      <c r="F8" s="12">
        <v>481166.04</v>
      </c>
      <c r="G8" s="12">
        <v>529837.24</v>
      </c>
      <c r="H8" s="12">
        <v>-48671.200000000012</v>
      </c>
      <c r="I8" s="23">
        <v>-9.1860662719743927E-2</v>
      </c>
      <c r="L8" s="14" t="s">
        <v>7</v>
      </c>
      <c r="M8" s="13">
        <v>529837.24</v>
      </c>
      <c r="N8" s="13">
        <v>487299.79</v>
      </c>
      <c r="O8" s="13">
        <v>482049.1</v>
      </c>
      <c r="P8" s="13">
        <v>505278.42</v>
      </c>
      <c r="Q8" s="13">
        <v>481995.94</v>
      </c>
      <c r="R8" s="13">
        <v>567166.37</v>
      </c>
      <c r="S8" s="13">
        <v>459746.36</v>
      </c>
      <c r="T8" s="13">
        <v>423564.66</v>
      </c>
      <c r="U8" s="13">
        <v>486361.17</v>
      </c>
      <c r="V8" s="13">
        <v>521298.9</v>
      </c>
      <c r="W8" s="13">
        <v>527049.41</v>
      </c>
      <c r="X8" s="13">
        <v>529613.34</v>
      </c>
      <c r="Y8" s="13">
        <v>6001260.7000000002</v>
      </c>
    </row>
    <row r="9" spans="1:26" x14ac:dyDescent="0.25">
      <c r="A9" s="11" t="s">
        <v>8</v>
      </c>
      <c r="B9" s="12">
        <v>74363557.409999996</v>
      </c>
      <c r="C9" s="13">
        <v>78847862.150000006</v>
      </c>
      <c r="D9" s="12">
        <v>-4484304.7400000095</v>
      </c>
      <c r="E9" s="23">
        <v>-5.687287667316937E-2</v>
      </c>
      <c r="F9" s="12">
        <v>74363557.409999996</v>
      </c>
      <c r="G9" s="12">
        <v>78847862.150000006</v>
      </c>
      <c r="H9" s="12">
        <v>-4484304.7400000095</v>
      </c>
      <c r="I9" s="23">
        <v>-5.687287667316937E-2</v>
      </c>
      <c r="L9" s="14" t="s">
        <v>8</v>
      </c>
      <c r="M9" s="13">
        <v>78847862.150000006</v>
      </c>
      <c r="N9" s="13">
        <v>75685924.75</v>
      </c>
      <c r="O9" s="13">
        <v>78389784.960000008</v>
      </c>
      <c r="P9" s="13">
        <v>77142628.070000008</v>
      </c>
      <c r="Q9" s="13">
        <v>77801942.099999994</v>
      </c>
      <c r="R9" s="13">
        <v>85966099.349999994</v>
      </c>
      <c r="S9" s="13">
        <v>73734101.949999988</v>
      </c>
      <c r="T9" s="13">
        <v>74228846.180000007</v>
      </c>
      <c r="U9" s="13">
        <v>82432747.239999995</v>
      </c>
      <c r="V9" s="13">
        <v>76998828.730000004</v>
      </c>
      <c r="W9" s="13">
        <v>80429824.689999998</v>
      </c>
      <c r="X9" s="13">
        <v>76171795</v>
      </c>
      <c r="Y9" s="13">
        <v>937830385.17000008</v>
      </c>
    </row>
    <row r="10" spans="1:26" x14ac:dyDescent="0.25">
      <c r="A10" s="11" t="s">
        <v>9</v>
      </c>
      <c r="B10" s="12">
        <v>1496178.5</v>
      </c>
      <c r="C10" s="13">
        <v>1480512.84</v>
      </c>
      <c r="D10" s="12">
        <v>15665.659999999916</v>
      </c>
      <c r="E10" s="23">
        <v>1.0581238863149553E-2</v>
      </c>
      <c r="F10" s="12">
        <v>1496178.5</v>
      </c>
      <c r="G10" s="12">
        <v>1480512.84</v>
      </c>
      <c r="H10" s="12">
        <v>15665.659999999916</v>
      </c>
      <c r="I10" s="23">
        <v>1.0581238863149553E-2</v>
      </c>
      <c r="L10" s="14" t="s">
        <v>9</v>
      </c>
      <c r="M10" s="13">
        <v>1480512.84</v>
      </c>
      <c r="N10" s="13">
        <v>1417441.6</v>
      </c>
      <c r="O10" s="13">
        <v>1472077.65</v>
      </c>
      <c r="P10" s="13">
        <v>1252677.1399999999</v>
      </c>
      <c r="Q10" s="13">
        <v>1158081.82</v>
      </c>
      <c r="R10" s="13">
        <v>1452843.58</v>
      </c>
      <c r="S10" s="13">
        <v>1070542.96</v>
      </c>
      <c r="T10" s="13">
        <v>1107697.24</v>
      </c>
      <c r="U10" s="13">
        <v>1249321.73</v>
      </c>
      <c r="V10" s="13">
        <v>1162104.8899999999</v>
      </c>
      <c r="W10" s="13">
        <v>1319507.1299999999</v>
      </c>
      <c r="X10" s="13">
        <v>1481544.18</v>
      </c>
      <c r="Y10" s="13">
        <v>15624352.760000002</v>
      </c>
    </row>
    <row r="11" spans="1:26" x14ac:dyDescent="0.25">
      <c r="A11" s="11" t="s">
        <v>10</v>
      </c>
      <c r="B11" s="12">
        <v>2352776.7799999998</v>
      </c>
      <c r="C11" s="13">
        <v>2728706.96</v>
      </c>
      <c r="D11" s="12">
        <v>-375930.18000000017</v>
      </c>
      <c r="E11" s="23">
        <v>-0.13776861550571198</v>
      </c>
      <c r="F11" s="12">
        <v>2352776.7799999998</v>
      </c>
      <c r="G11" s="12">
        <v>2728706.96</v>
      </c>
      <c r="H11" s="12">
        <v>-375930.18000000017</v>
      </c>
      <c r="I11" s="23">
        <v>-0.13776861550571198</v>
      </c>
      <c r="L11" s="14" t="s">
        <v>10</v>
      </c>
      <c r="M11" s="13">
        <v>2728706.96</v>
      </c>
      <c r="N11" s="13">
        <v>2635805.08</v>
      </c>
      <c r="O11" s="13">
        <v>2322085.13</v>
      </c>
      <c r="P11" s="13">
        <v>2445864.62</v>
      </c>
      <c r="Q11" s="13">
        <v>2339070.67</v>
      </c>
      <c r="R11" s="13">
        <v>2366152.33</v>
      </c>
      <c r="S11" s="13">
        <v>2346285.5099999998</v>
      </c>
      <c r="T11" s="13">
        <v>2093598.06</v>
      </c>
      <c r="U11" s="13">
        <v>2298569.96</v>
      </c>
      <c r="V11" s="13">
        <v>2231168.09</v>
      </c>
      <c r="W11" s="13">
        <v>2375178.4900000002</v>
      </c>
      <c r="X11" s="13">
        <v>2352178.0499999998</v>
      </c>
      <c r="Y11" s="13">
        <v>28534662.949999999</v>
      </c>
    </row>
    <row r="12" spans="1:26" x14ac:dyDescent="0.25">
      <c r="A12" s="11" t="s">
        <v>11</v>
      </c>
      <c r="B12" s="12">
        <v>31541.279999999999</v>
      </c>
      <c r="C12" s="13">
        <v>31788.37</v>
      </c>
      <c r="D12" s="12">
        <v>-247.09000000000015</v>
      </c>
      <c r="E12" s="23">
        <v>-7.7729685416396046E-3</v>
      </c>
      <c r="F12" s="12">
        <v>31541.279999999999</v>
      </c>
      <c r="G12" s="12">
        <v>31788.37</v>
      </c>
      <c r="H12" s="12">
        <v>-247.09000000000015</v>
      </c>
      <c r="I12" s="23">
        <v>-7.7729685416396046E-3</v>
      </c>
      <c r="L12" s="14" t="s">
        <v>11</v>
      </c>
      <c r="M12" s="13">
        <v>31788.37</v>
      </c>
      <c r="N12" s="13">
        <v>33706.5</v>
      </c>
      <c r="O12" s="13">
        <v>42890.27</v>
      </c>
      <c r="P12" s="13">
        <v>34896.69</v>
      </c>
      <c r="Q12" s="13">
        <v>28806.63</v>
      </c>
      <c r="R12" s="13">
        <v>19612.29</v>
      </c>
      <c r="S12" s="13">
        <v>28858.36</v>
      </c>
      <c r="T12" s="13">
        <v>23870.79</v>
      </c>
      <c r="U12" s="13">
        <v>25249.84</v>
      </c>
      <c r="V12" s="13">
        <v>32188.87</v>
      </c>
      <c r="W12" s="13">
        <v>78049.23</v>
      </c>
      <c r="X12" s="13">
        <v>34645.599999999999</v>
      </c>
      <c r="Y12" s="13">
        <v>414563.43999999994</v>
      </c>
    </row>
    <row r="13" spans="1:26" x14ac:dyDescent="0.25">
      <c r="A13" s="11" t="s">
        <v>12</v>
      </c>
      <c r="B13" s="12">
        <v>613350.86</v>
      </c>
      <c r="C13" s="13">
        <v>640758.59</v>
      </c>
      <c r="D13" s="12">
        <v>-27407.729999999981</v>
      </c>
      <c r="E13" s="23">
        <v>-4.2773878380623791E-2</v>
      </c>
      <c r="F13" s="12">
        <v>613350.86</v>
      </c>
      <c r="G13" s="12">
        <v>640758.59</v>
      </c>
      <c r="H13" s="12">
        <v>-27407.729999999981</v>
      </c>
      <c r="I13" s="23">
        <v>-4.2773878380623791E-2</v>
      </c>
      <c r="L13" s="14" t="s">
        <v>12</v>
      </c>
      <c r="M13" s="13">
        <v>640758.59</v>
      </c>
      <c r="N13" s="13">
        <v>575153.29</v>
      </c>
      <c r="O13" s="13">
        <v>514685.69</v>
      </c>
      <c r="P13" s="13">
        <v>541856.35</v>
      </c>
      <c r="Q13" s="13">
        <v>607169.26</v>
      </c>
      <c r="R13" s="13">
        <v>574625.31999999995</v>
      </c>
      <c r="S13" s="13">
        <v>716930.92</v>
      </c>
      <c r="T13" s="13">
        <v>421406.23</v>
      </c>
      <c r="U13" s="13">
        <v>633418.63</v>
      </c>
      <c r="V13" s="13">
        <v>528320.21</v>
      </c>
      <c r="W13" s="13">
        <v>601599.16</v>
      </c>
      <c r="X13" s="13">
        <v>535429.86</v>
      </c>
      <c r="Y13" s="13">
        <v>6891353.5099999998</v>
      </c>
    </row>
    <row r="14" spans="1:26" x14ac:dyDescent="0.25">
      <c r="A14" s="11" t="s">
        <v>13</v>
      </c>
      <c r="B14" s="12">
        <v>976611.11</v>
      </c>
      <c r="C14" s="13">
        <v>926243</v>
      </c>
      <c r="D14" s="12">
        <v>50368.109999999986</v>
      </c>
      <c r="E14" s="23">
        <v>5.4378937276718949E-2</v>
      </c>
      <c r="F14" s="12">
        <v>976611.11</v>
      </c>
      <c r="G14" s="12">
        <v>926243</v>
      </c>
      <c r="H14" s="12">
        <v>50368.109999999986</v>
      </c>
      <c r="I14" s="23">
        <v>5.4378937276718949E-2</v>
      </c>
      <c r="L14" s="14" t="s">
        <v>13</v>
      </c>
      <c r="M14" s="13">
        <v>926243</v>
      </c>
      <c r="N14" s="13">
        <v>953737.48</v>
      </c>
      <c r="O14" s="13">
        <v>909371.78</v>
      </c>
      <c r="P14" s="13">
        <v>1024188.69</v>
      </c>
      <c r="Q14" s="13">
        <v>908852.25</v>
      </c>
      <c r="R14" s="13">
        <v>834824.3</v>
      </c>
      <c r="S14" s="13">
        <v>751783.14</v>
      </c>
      <c r="T14" s="13">
        <v>846529.85</v>
      </c>
      <c r="U14" s="13">
        <v>1561208.04</v>
      </c>
      <c r="V14" s="13">
        <v>834696.11</v>
      </c>
      <c r="W14" s="13">
        <v>989897.59</v>
      </c>
      <c r="X14" s="13">
        <v>928088.66</v>
      </c>
      <c r="Y14" s="13">
        <v>11469420.889999997</v>
      </c>
    </row>
    <row r="15" spans="1:26" x14ac:dyDescent="0.25">
      <c r="A15" s="11" t="s">
        <v>14</v>
      </c>
      <c r="B15" s="12">
        <v>396944.72</v>
      </c>
      <c r="C15" s="13">
        <v>383388.62</v>
      </c>
      <c r="D15" s="12">
        <v>13556.099999999977</v>
      </c>
      <c r="E15" s="23">
        <v>3.535863949222065E-2</v>
      </c>
      <c r="F15" s="12">
        <v>396944.72</v>
      </c>
      <c r="G15" s="12">
        <v>383388.62</v>
      </c>
      <c r="H15" s="12">
        <v>13556.099999999977</v>
      </c>
      <c r="I15" s="23">
        <v>3.535863949222065E-2</v>
      </c>
      <c r="L15" s="14" t="s">
        <v>14</v>
      </c>
      <c r="M15" s="13">
        <v>383388.62</v>
      </c>
      <c r="N15" s="13">
        <v>422897.96</v>
      </c>
      <c r="O15" s="13">
        <v>413359.43</v>
      </c>
      <c r="P15" s="13">
        <v>466607.89</v>
      </c>
      <c r="Q15" s="13">
        <v>375743.46</v>
      </c>
      <c r="R15" s="13">
        <v>293828.53000000003</v>
      </c>
      <c r="S15" s="13">
        <v>596773.68999999994</v>
      </c>
      <c r="T15" s="13">
        <v>338701.45</v>
      </c>
      <c r="U15" s="13">
        <v>356585.76</v>
      </c>
      <c r="V15" s="13">
        <v>367703.98</v>
      </c>
      <c r="W15" s="13">
        <v>401542.47</v>
      </c>
      <c r="X15" s="13">
        <v>334929.40000000002</v>
      </c>
      <c r="Y15" s="13">
        <v>4752062.6400000006</v>
      </c>
    </row>
    <row r="16" spans="1:26" x14ac:dyDescent="0.25">
      <c r="A16" s="11" t="s">
        <v>15</v>
      </c>
      <c r="B16" s="12">
        <v>45299.82</v>
      </c>
      <c r="C16" s="13">
        <v>72903.02</v>
      </c>
      <c r="D16" s="12">
        <v>-27603.200000000004</v>
      </c>
      <c r="E16" s="23">
        <v>-0.37862903347488214</v>
      </c>
      <c r="F16" s="12">
        <v>45299.82</v>
      </c>
      <c r="G16" s="12">
        <v>72903.02</v>
      </c>
      <c r="H16" s="12">
        <v>-27603.200000000004</v>
      </c>
      <c r="I16" s="23">
        <v>-0.37862903347488214</v>
      </c>
      <c r="L16" s="14" t="s">
        <v>15</v>
      </c>
      <c r="M16" s="13">
        <v>72903.02</v>
      </c>
      <c r="N16" s="13">
        <v>48857.26</v>
      </c>
      <c r="O16" s="13">
        <v>53725.99</v>
      </c>
      <c r="P16" s="13">
        <v>83991.44</v>
      </c>
      <c r="Q16" s="13">
        <v>36225.360000000001</v>
      </c>
      <c r="R16" s="13">
        <v>50852.87</v>
      </c>
      <c r="S16" s="13">
        <v>31692.79</v>
      </c>
      <c r="T16" s="13">
        <v>60480.800000000003</v>
      </c>
      <c r="U16" s="13">
        <v>45319.35</v>
      </c>
      <c r="V16" s="13">
        <v>56066.48</v>
      </c>
      <c r="W16" s="13">
        <v>45897.03</v>
      </c>
      <c r="X16" s="13">
        <v>58291.199999999997</v>
      </c>
      <c r="Y16" s="13">
        <v>644303.59</v>
      </c>
    </row>
    <row r="17" spans="1:25" x14ac:dyDescent="0.25">
      <c r="A17" s="11" t="s">
        <v>16</v>
      </c>
      <c r="B17" s="12">
        <v>928695.36</v>
      </c>
      <c r="C17" s="13">
        <v>1063051.1499999999</v>
      </c>
      <c r="D17" s="12">
        <v>-134355.78999999992</v>
      </c>
      <c r="E17" s="23">
        <v>-0.12638694760830646</v>
      </c>
      <c r="F17" s="12">
        <v>928695.36</v>
      </c>
      <c r="G17" s="12">
        <v>1063051.1499999999</v>
      </c>
      <c r="H17" s="12">
        <v>-134355.78999999992</v>
      </c>
      <c r="I17" s="23">
        <v>-0.12638694760830646</v>
      </c>
      <c r="L17" s="14" t="s">
        <v>16</v>
      </c>
      <c r="M17" s="13">
        <v>1063051.1499999999</v>
      </c>
      <c r="N17" s="13">
        <v>1091966.8</v>
      </c>
      <c r="O17" s="13">
        <v>1031594.17</v>
      </c>
      <c r="P17" s="13">
        <v>999361.46</v>
      </c>
      <c r="Q17" s="13">
        <v>909436.82</v>
      </c>
      <c r="R17" s="13">
        <v>1068065.97</v>
      </c>
      <c r="S17" s="13">
        <v>861134.5</v>
      </c>
      <c r="T17" s="13">
        <v>855135.21</v>
      </c>
      <c r="U17" s="13">
        <v>1017763.42</v>
      </c>
      <c r="V17" s="13">
        <v>932336.38</v>
      </c>
      <c r="W17" s="13">
        <v>1121971.77</v>
      </c>
      <c r="X17" s="13">
        <v>1030057.01</v>
      </c>
      <c r="Y17" s="13">
        <v>11981874.66</v>
      </c>
    </row>
    <row r="18" spans="1:25" x14ac:dyDescent="0.25">
      <c r="A18" s="11" t="s">
        <v>17</v>
      </c>
      <c r="B18" s="12">
        <v>56165.18</v>
      </c>
      <c r="C18" s="13">
        <v>60008.4</v>
      </c>
      <c r="D18" s="12">
        <v>-3843.2200000000012</v>
      </c>
      <c r="E18" s="23">
        <v>-6.4044700408609476E-2</v>
      </c>
      <c r="F18" s="12">
        <v>56165.18</v>
      </c>
      <c r="G18" s="12">
        <v>60008.4</v>
      </c>
      <c r="H18" s="12">
        <v>-3843.2200000000012</v>
      </c>
      <c r="I18" s="23">
        <v>-6.4044700408609476E-2</v>
      </c>
      <c r="L18" s="14" t="s">
        <v>17</v>
      </c>
      <c r="M18" s="13">
        <v>60008.4</v>
      </c>
      <c r="N18" s="13">
        <v>67942.460000000006</v>
      </c>
      <c r="O18" s="13">
        <v>58116.39</v>
      </c>
      <c r="P18" s="13">
        <v>63720.78</v>
      </c>
      <c r="Q18" s="13">
        <v>50288.1</v>
      </c>
      <c r="R18" s="13">
        <v>51387.69</v>
      </c>
      <c r="S18" s="13">
        <v>47396.84</v>
      </c>
      <c r="T18" s="13">
        <v>54048.65</v>
      </c>
      <c r="U18" s="13">
        <v>51969.26</v>
      </c>
      <c r="V18" s="13">
        <v>70858.539999999994</v>
      </c>
      <c r="W18" s="13">
        <v>56195.57</v>
      </c>
      <c r="X18" s="13">
        <v>66349.81</v>
      </c>
      <c r="Y18" s="13">
        <v>698282.49</v>
      </c>
    </row>
    <row r="19" spans="1:25" x14ac:dyDescent="0.25">
      <c r="A19" s="11" t="s">
        <v>18</v>
      </c>
      <c r="B19" s="12">
        <v>1149372.31</v>
      </c>
      <c r="C19" s="13">
        <v>1251087.02</v>
      </c>
      <c r="D19" s="12">
        <v>-101714.70999999996</v>
      </c>
      <c r="E19" s="23">
        <v>-8.1301067291066578E-2</v>
      </c>
      <c r="F19" s="12">
        <v>1149372.31</v>
      </c>
      <c r="G19" s="12">
        <v>1251087.02</v>
      </c>
      <c r="H19" s="12">
        <v>-101714.70999999996</v>
      </c>
      <c r="I19" s="23">
        <v>-8.1301067291066578E-2</v>
      </c>
      <c r="L19" s="14" t="s">
        <v>18</v>
      </c>
      <c r="M19" s="13">
        <v>1251087.02</v>
      </c>
      <c r="N19" s="13">
        <v>1118074.3500000001</v>
      </c>
      <c r="O19" s="13">
        <v>1099509.98</v>
      </c>
      <c r="P19" s="13">
        <v>1005002.74</v>
      </c>
      <c r="Q19" s="13">
        <v>1087599.05</v>
      </c>
      <c r="R19" s="13">
        <v>1083438.0900000001</v>
      </c>
      <c r="S19" s="13">
        <v>1013562.64</v>
      </c>
      <c r="T19" s="13">
        <v>1041197.3</v>
      </c>
      <c r="U19" s="13">
        <v>1176563.3899999999</v>
      </c>
      <c r="V19" s="13">
        <v>1341807.93</v>
      </c>
      <c r="W19" s="13">
        <v>1258950.96</v>
      </c>
      <c r="X19" s="13">
        <v>1287807.98</v>
      </c>
      <c r="Y19" s="13">
        <v>13764601.43</v>
      </c>
    </row>
    <row r="20" spans="1:25" x14ac:dyDescent="0.25">
      <c r="A20" s="11" t="s">
        <v>19</v>
      </c>
      <c r="B20" s="12">
        <v>151997.46</v>
      </c>
      <c r="C20" s="13">
        <v>234799.06</v>
      </c>
      <c r="D20" s="12">
        <v>-82801.600000000006</v>
      </c>
      <c r="E20" s="23">
        <v>-0.35264877125146926</v>
      </c>
      <c r="F20" s="12">
        <v>151997.46</v>
      </c>
      <c r="G20" s="12">
        <v>234799.06</v>
      </c>
      <c r="H20" s="12">
        <v>-82801.600000000006</v>
      </c>
      <c r="I20" s="23">
        <v>-0.35264877125146926</v>
      </c>
      <c r="L20" s="14" t="s">
        <v>19</v>
      </c>
      <c r="M20" s="13">
        <v>234799.06</v>
      </c>
      <c r="N20" s="13">
        <v>226863.64</v>
      </c>
      <c r="O20" s="13">
        <v>225824.12</v>
      </c>
      <c r="P20" s="13">
        <v>458554.13</v>
      </c>
      <c r="Q20" s="13">
        <v>434958.53</v>
      </c>
      <c r="R20" s="13">
        <v>170145.42</v>
      </c>
      <c r="S20" s="13">
        <v>196037.34</v>
      </c>
      <c r="T20" s="13">
        <v>200081.08</v>
      </c>
      <c r="U20" s="13">
        <v>181745.4</v>
      </c>
      <c r="V20" s="13">
        <v>202131.57</v>
      </c>
      <c r="W20" s="13">
        <v>205182.79</v>
      </c>
      <c r="X20" s="13">
        <v>171738.97</v>
      </c>
      <c r="Y20" s="13">
        <v>2908062.0500000003</v>
      </c>
    </row>
    <row r="21" spans="1:25" x14ac:dyDescent="0.25">
      <c r="A21" s="11" t="s">
        <v>20</v>
      </c>
      <c r="B21" s="12">
        <v>376050.68</v>
      </c>
      <c r="C21" s="13">
        <v>356140.7</v>
      </c>
      <c r="D21" s="12">
        <v>19909.979999999981</v>
      </c>
      <c r="E21" s="23">
        <v>5.5904815147496428E-2</v>
      </c>
      <c r="F21" s="12">
        <v>376050.68</v>
      </c>
      <c r="G21" s="12">
        <v>356140.7</v>
      </c>
      <c r="H21" s="12">
        <v>19909.979999999981</v>
      </c>
      <c r="I21" s="23">
        <v>5.5904815147496428E-2</v>
      </c>
      <c r="L21" s="14" t="s">
        <v>20</v>
      </c>
      <c r="M21" s="13">
        <v>356140.7</v>
      </c>
      <c r="N21" s="13">
        <v>453809.61</v>
      </c>
      <c r="O21" s="13">
        <v>390963.94</v>
      </c>
      <c r="P21" s="13">
        <v>357854.01</v>
      </c>
      <c r="Q21" s="13">
        <v>447421.1</v>
      </c>
      <c r="R21" s="13">
        <v>461968.34</v>
      </c>
      <c r="S21" s="13">
        <v>365644.36</v>
      </c>
      <c r="T21" s="13">
        <v>434231.7</v>
      </c>
      <c r="U21" s="13">
        <v>408066.13</v>
      </c>
      <c r="V21" s="13">
        <v>398102.34</v>
      </c>
      <c r="W21" s="13">
        <v>401377.59</v>
      </c>
      <c r="X21" s="13">
        <v>482646</v>
      </c>
      <c r="Y21" s="13">
        <v>4958225.8199999994</v>
      </c>
    </row>
    <row r="22" spans="1:25" x14ac:dyDescent="0.25">
      <c r="A22" s="11" t="s">
        <v>21</v>
      </c>
      <c r="B22" s="12">
        <v>14705632.17</v>
      </c>
      <c r="C22" s="13">
        <v>14967264.9</v>
      </c>
      <c r="D22" s="12">
        <v>-261632.73000000045</v>
      </c>
      <c r="E22" s="23">
        <v>-1.7480330023423345E-2</v>
      </c>
      <c r="F22" s="12">
        <v>14705632.17</v>
      </c>
      <c r="G22" s="12">
        <v>14967264.9</v>
      </c>
      <c r="H22" s="12">
        <v>-261632.73000000045</v>
      </c>
      <c r="I22" s="23">
        <v>-1.7480330023423345E-2</v>
      </c>
      <c r="L22" s="14" t="s">
        <v>21</v>
      </c>
      <c r="M22" s="13">
        <v>14967264.9</v>
      </c>
      <c r="N22" s="13">
        <v>15246077.09</v>
      </c>
      <c r="O22" s="13">
        <v>14933759.720000001</v>
      </c>
      <c r="P22" s="13">
        <v>13860111.629999999</v>
      </c>
      <c r="Q22" s="13">
        <v>13564656.109999999</v>
      </c>
      <c r="R22" s="13">
        <v>15947869.350000001</v>
      </c>
      <c r="S22" s="13">
        <v>11873709.65</v>
      </c>
      <c r="T22" s="13">
        <v>12545078.369999999</v>
      </c>
      <c r="U22" s="13">
        <v>13861763.819999998</v>
      </c>
      <c r="V22" s="13">
        <v>13558157.33</v>
      </c>
      <c r="W22" s="13">
        <v>14423023.24</v>
      </c>
      <c r="X22" s="13">
        <v>14744176.370000001</v>
      </c>
      <c r="Y22" s="13">
        <v>169525647.58000004</v>
      </c>
    </row>
    <row r="23" spans="1:25" x14ac:dyDescent="0.25">
      <c r="A23" s="11" t="s">
        <v>22</v>
      </c>
      <c r="B23" s="12">
        <v>884557.2</v>
      </c>
      <c r="C23" s="13">
        <v>450622.98</v>
      </c>
      <c r="D23" s="12">
        <v>433934.22</v>
      </c>
      <c r="E23" s="24">
        <v>0.96296513772999326</v>
      </c>
      <c r="F23" s="12">
        <v>884557.2</v>
      </c>
      <c r="G23" s="12">
        <v>450622.98</v>
      </c>
      <c r="H23" s="12">
        <v>433934.22</v>
      </c>
      <c r="I23" s="24">
        <v>0.96296513772999326</v>
      </c>
      <c r="L23" s="14" t="s">
        <v>22</v>
      </c>
      <c r="M23" s="13">
        <v>450622.98</v>
      </c>
      <c r="N23" s="13">
        <v>427365.61</v>
      </c>
      <c r="O23" s="13">
        <v>597915.25</v>
      </c>
      <c r="P23" s="13">
        <v>576380.63</v>
      </c>
      <c r="Q23" s="13">
        <v>403369.51</v>
      </c>
      <c r="R23" s="13">
        <v>399855.17</v>
      </c>
      <c r="S23" s="13">
        <v>371413.59</v>
      </c>
      <c r="T23" s="13">
        <v>387337.08</v>
      </c>
      <c r="U23" s="13">
        <v>315246.23</v>
      </c>
      <c r="V23" s="13">
        <v>449045.06</v>
      </c>
      <c r="W23" s="13">
        <v>406937.85</v>
      </c>
      <c r="X23" s="13">
        <v>383522.27</v>
      </c>
      <c r="Y23" s="13">
        <v>5169011.2299999986</v>
      </c>
    </row>
    <row r="24" spans="1:25" x14ac:dyDescent="0.25">
      <c r="B24" s="12"/>
      <c r="C24" s="15"/>
      <c r="E24" s="23"/>
      <c r="F24" s="12"/>
      <c r="G24" s="12"/>
      <c r="H24" s="12"/>
      <c r="I24" s="23"/>
      <c r="L24" s="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</row>
    <row r="25" spans="1:25" ht="15.75" thickBot="1" x14ac:dyDescent="0.3">
      <c r="A25" t="s">
        <v>5</v>
      </c>
      <c r="B25" s="16">
        <v>101237986.34</v>
      </c>
      <c r="C25" s="13">
        <v>106295772.10000004</v>
      </c>
      <c r="D25" s="16">
        <v>-5057785.76000001</v>
      </c>
      <c r="E25" s="25">
        <v>-4.7582191277013484E-2</v>
      </c>
      <c r="F25" s="16">
        <v>101237986.34</v>
      </c>
      <c r="G25" s="16">
        <v>106295772.10000004</v>
      </c>
      <c r="H25" s="16">
        <v>-5057785.76000001</v>
      </c>
      <c r="I25" s="25">
        <v>-4.7582191277013484E-2</v>
      </c>
      <c r="L25" s="4" t="s">
        <v>5</v>
      </c>
      <c r="M25" s="13">
        <v>106295772.10000004</v>
      </c>
      <c r="N25" s="13">
        <v>103190761.27999999</v>
      </c>
      <c r="O25" s="13">
        <v>105245529.60000001</v>
      </c>
      <c r="P25" s="13">
        <v>103024948.37999998</v>
      </c>
      <c r="Q25" s="13">
        <v>102769322.98999996</v>
      </c>
      <c r="R25" s="13">
        <v>113656943.11999999</v>
      </c>
      <c r="S25" s="13">
        <v>96254584.190000013</v>
      </c>
      <c r="T25" s="13">
        <v>96937634.230000004</v>
      </c>
      <c r="U25" s="13">
        <v>108180976.90000001</v>
      </c>
      <c r="V25" s="13">
        <v>101932589.95000002</v>
      </c>
      <c r="W25" s="13">
        <v>107005059.85999997</v>
      </c>
      <c r="X25" s="13">
        <v>102896241.55000001</v>
      </c>
      <c r="Y25" s="13">
        <v>1247390364.1500001</v>
      </c>
    </row>
    <row r="26" spans="1:25" ht="15.75" thickTop="1" x14ac:dyDescent="0.25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t="s">
        <v>23</v>
      </c>
      <c r="B27" s="12">
        <v>22269099.52</v>
      </c>
    </row>
    <row r="28" spans="1:25" x14ac:dyDescent="0.25">
      <c r="A28" t="s">
        <v>24</v>
      </c>
      <c r="B28" s="12">
        <v>0</v>
      </c>
      <c r="M28" s="12"/>
    </row>
    <row r="29" spans="1:25" x14ac:dyDescent="0.25">
      <c r="A29" t="s">
        <v>25</v>
      </c>
      <c r="B29" s="12">
        <v>2171234.0699999998</v>
      </c>
      <c r="L29" s="1" t="s">
        <v>28</v>
      </c>
    </row>
    <row r="30" spans="1:25" ht="15.75" thickBot="1" x14ac:dyDescent="0.3">
      <c r="A30" t="s">
        <v>5</v>
      </c>
      <c r="B30" s="16">
        <v>121335851.79000001</v>
      </c>
    </row>
    <row r="31" spans="1:25" ht="15.75" thickTop="1" x14ac:dyDescent="0.25"/>
    <row r="32" spans="1:25" ht="15.75" thickBot="1" x14ac:dyDescent="0.3">
      <c r="M32" s="17">
        <v>45474</v>
      </c>
      <c r="N32" s="17">
        <v>45505</v>
      </c>
      <c r="O32" s="17">
        <v>45536</v>
      </c>
      <c r="P32" s="17">
        <v>45566</v>
      </c>
      <c r="Q32" s="17">
        <v>45597</v>
      </c>
      <c r="R32" s="17">
        <v>45627</v>
      </c>
      <c r="S32" s="17">
        <v>45658</v>
      </c>
      <c r="T32" s="17">
        <v>45689</v>
      </c>
      <c r="U32" s="17">
        <v>45717</v>
      </c>
      <c r="V32" s="17">
        <v>45748</v>
      </c>
      <c r="W32" s="17">
        <v>45778</v>
      </c>
      <c r="X32" s="17">
        <v>45809</v>
      </c>
      <c r="Y32" s="18" t="s">
        <v>5</v>
      </c>
    </row>
    <row r="33" spans="2:25" x14ac:dyDescent="0.25">
      <c r="B33" s="12"/>
    </row>
    <row r="34" spans="2:25" x14ac:dyDescent="0.25">
      <c r="L34" s="11" t="s">
        <v>6</v>
      </c>
      <c r="M34" s="19">
        <v>2228089.46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0">
        <v>2228089.46</v>
      </c>
    </row>
    <row r="35" spans="2:25" x14ac:dyDescent="0.25">
      <c r="L35" s="11" t="s">
        <v>7</v>
      </c>
      <c r="M35" s="19">
        <v>481166.04</v>
      </c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0">
        <v>481166.04</v>
      </c>
    </row>
    <row r="36" spans="2:25" x14ac:dyDescent="0.25">
      <c r="L36" s="11" t="s">
        <v>8</v>
      </c>
      <c r="M36" s="19">
        <v>74363557.409999996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0">
        <v>74363557.409999996</v>
      </c>
    </row>
    <row r="37" spans="2:25" x14ac:dyDescent="0.25">
      <c r="L37" s="11" t="s">
        <v>9</v>
      </c>
      <c r="M37" s="19">
        <v>1496178.5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0">
        <v>1496178.5</v>
      </c>
    </row>
    <row r="38" spans="2:25" x14ac:dyDescent="0.25">
      <c r="L38" s="11" t="s">
        <v>10</v>
      </c>
      <c r="M38" s="19">
        <v>2352776.7799999998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0">
        <v>2352776.7799999998</v>
      </c>
    </row>
    <row r="39" spans="2:25" x14ac:dyDescent="0.25">
      <c r="L39" s="11" t="s">
        <v>11</v>
      </c>
      <c r="M39" s="19">
        <v>31541.279999999999</v>
      </c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>
        <v>31541.279999999999</v>
      </c>
    </row>
    <row r="40" spans="2:25" x14ac:dyDescent="0.25">
      <c r="L40" s="11" t="s">
        <v>12</v>
      </c>
      <c r="M40" s="19">
        <v>613350.86</v>
      </c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0">
        <v>613350.86</v>
      </c>
    </row>
    <row r="41" spans="2:25" x14ac:dyDescent="0.25">
      <c r="L41" s="11" t="s">
        <v>13</v>
      </c>
      <c r="M41" s="19">
        <v>976611.11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>
        <v>976611.11</v>
      </c>
    </row>
    <row r="42" spans="2:25" x14ac:dyDescent="0.25">
      <c r="L42" s="11" t="s">
        <v>14</v>
      </c>
      <c r="M42" s="19">
        <v>396944.72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>
        <v>396944.72</v>
      </c>
    </row>
    <row r="43" spans="2:25" x14ac:dyDescent="0.25">
      <c r="L43" s="11" t="s">
        <v>15</v>
      </c>
      <c r="M43" s="19">
        <v>45299.82</v>
      </c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>
        <v>45299.82</v>
      </c>
    </row>
    <row r="44" spans="2:25" x14ac:dyDescent="0.25">
      <c r="L44" s="11" t="s">
        <v>16</v>
      </c>
      <c r="M44" s="19">
        <v>928695.36</v>
      </c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0">
        <v>928695.36</v>
      </c>
    </row>
    <row r="45" spans="2:25" x14ac:dyDescent="0.25">
      <c r="L45" s="11" t="s">
        <v>17</v>
      </c>
      <c r="M45" s="19">
        <v>56165.18</v>
      </c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0">
        <v>56165.18</v>
      </c>
    </row>
    <row r="46" spans="2:25" x14ac:dyDescent="0.25">
      <c r="L46" s="11" t="s">
        <v>18</v>
      </c>
      <c r="M46" s="19">
        <v>1149372.31</v>
      </c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0">
        <v>1149372.31</v>
      </c>
    </row>
    <row r="47" spans="2:25" x14ac:dyDescent="0.25">
      <c r="L47" s="11" t="s">
        <v>19</v>
      </c>
      <c r="M47" s="19">
        <v>151997.46</v>
      </c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20">
        <v>151997.46</v>
      </c>
    </row>
    <row r="48" spans="2:25" x14ac:dyDescent="0.25">
      <c r="L48" s="11" t="s">
        <v>20</v>
      </c>
      <c r="M48" s="19">
        <v>376050.68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0">
        <v>376050.68</v>
      </c>
    </row>
    <row r="49" spans="12:25" x14ac:dyDescent="0.25">
      <c r="L49" s="11" t="s">
        <v>21</v>
      </c>
      <c r="M49" s="19">
        <v>14705632.17</v>
      </c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0">
        <v>14705632.17</v>
      </c>
    </row>
    <row r="50" spans="12:25" x14ac:dyDescent="0.25">
      <c r="L50" s="11" t="s">
        <v>22</v>
      </c>
      <c r="M50" s="21">
        <v>884557.2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2">
        <v>884557.2</v>
      </c>
    </row>
    <row r="52" spans="12:25" x14ac:dyDescent="0.25">
      <c r="L52" t="s">
        <v>5</v>
      </c>
      <c r="M52" s="20">
        <v>101237986.34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101237986.34</v>
      </c>
    </row>
  </sheetData>
  <mergeCells count="2">
    <mergeCell ref="D3:E3"/>
    <mergeCell ref="H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B59F-E355-447E-B481-7E21A3616EF9}">
  <dimension ref="A3:Z53"/>
  <sheetViews>
    <sheetView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3" spans="1:26" x14ac:dyDescent="0.25">
      <c r="L3" s="1" t="s">
        <v>26</v>
      </c>
    </row>
    <row r="4" spans="1:26" x14ac:dyDescent="0.25">
      <c r="B4" s="2" t="s">
        <v>27</v>
      </c>
      <c r="C4" s="2" t="s">
        <v>0</v>
      </c>
      <c r="D4" s="33" t="s">
        <v>1</v>
      </c>
      <c r="E4" s="33"/>
      <c r="F4" s="2" t="s">
        <v>27</v>
      </c>
      <c r="G4" s="2" t="s">
        <v>0</v>
      </c>
      <c r="H4" s="33" t="s">
        <v>1</v>
      </c>
      <c r="I4" s="33"/>
    </row>
    <row r="5" spans="1:26" x14ac:dyDescent="0.25">
      <c r="B5" s="31"/>
      <c r="C5" s="3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ht="15.75" thickBot="1" x14ac:dyDescent="0.3">
      <c r="B6" s="5" t="s">
        <v>38</v>
      </c>
      <c r="C6" s="6">
        <v>45383</v>
      </c>
      <c r="D6" s="5" t="s">
        <v>2</v>
      </c>
      <c r="E6" s="5" t="s">
        <v>3</v>
      </c>
      <c r="F6" s="5" t="s">
        <v>4</v>
      </c>
      <c r="G6" s="5" t="s">
        <v>4</v>
      </c>
      <c r="H6" s="5" t="s">
        <v>2</v>
      </c>
      <c r="I6" s="5" t="s">
        <v>3</v>
      </c>
      <c r="L6" s="4"/>
      <c r="M6" s="6">
        <v>45108</v>
      </c>
      <c r="N6" s="6">
        <v>45139</v>
      </c>
      <c r="O6" s="6">
        <v>45170</v>
      </c>
      <c r="P6" s="6">
        <v>45200</v>
      </c>
      <c r="Q6" s="6">
        <v>45231</v>
      </c>
      <c r="R6" s="6">
        <v>45261</v>
      </c>
      <c r="S6" s="6">
        <v>45292</v>
      </c>
      <c r="T6" s="6">
        <v>45323</v>
      </c>
      <c r="U6" s="6">
        <v>45352</v>
      </c>
      <c r="V6" s="6">
        <v>45383</v>
      </c>
      <c r="W6" s="6">
        <v>45413</v>
      </c>
      <c r="X6" s="6">
        <v>45444</v>
      </c>
      <c r="Y6" s="7" t="s">
        <v>5</v>
      </c>
      <c r="Z6" s="8"/>
    </row>
    <row r="7" spans="1:26" x14ac:dyDescent="0.25">
      <c r="C7" s="9"/>
      <c r="L7" s="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1:26" x14ac:dyDescent="0.25">
      <c r="A8" s="11" t="s">
        <v>6</v>
      </c>
      <c r="B8" s="12">
        <v>2272469.7799999998</v>
      </c>
      <c r="C8" s="13">
        <v>2247774.54</v>
      </c>
      <c r="D8" s="12">
        <v>24695.239999999758</v>
      </c>
      <c r="E8" s="26">
        <v>1.0986528924738047E-2</v>
      </c>
      <c r="F8" s="12">
        <v>19829896.620000001</v>
      </c>
      <c r="G8" s="12">
        <v>19308215.960000001</v>
      </c>
      <c r="H8" s="12">
        <v>521680.66000000015</v>
      </c>
      <c r="I8" s="26">
        <v>2.7018584269035705E-2</v>
      </c>
      <c r="L8" s="14" t="s">
        <v>6</v>
      </c>
      <c r="M8" s="13">
        <v>2270797.1</v>
      </c>
      <c r="N8" s="13">
        <v>2297838.0099999998</v>
      </c>
      <c r="O8" s="13">
        <v>2307816.0299999998</v>
      </c>
      <c r="P8" s="13">
        <v>2205973.69</v>
      </c>
      <c r="Q8" s="13">
        <v>2133706.2799999998</v>
      </c>
      <c r="R8" s="13">
        <v>2348208.15</v>
      </c>
      <c r="S8" s="13">
        <v>1788969.59</v>
      </c>
      <c r="T8" s="13">
        <v>1875829.58</v>
      </c>
      <c r="U8" s="13">
        <v>2079077.53</v>
      </c>
      <c r="V8" s="13">
        <v>2247774.54</v>
      </c>
      <c r="W8" s="13">
        <v>2362874.89</v>
      </c>
      <c r="X8" s="13">
        <v>2303427.85</v>
      </c>
      <c r="Y8" s="13">
        <v>26222293.240000002</v>
      </c>
    </row>
    <row r="9" spans="1:26" x14ac:dyDescent="0.25">
      <c r="A9" s="11" t="s">
        <v>7</v>
      </c>
      <c r="B9" s="12">
        <v>520483.22</v>
      </c>
      <c r="C9" s="13">
        <v>521298.9</v>
      </c>
      <c r="D9" s="12">
        <v>-815.68000000005122</v>
      </c>
      <c r="E9" s="26">
        <v>-1.5647069272543088E-3</v>
      </c>
      <c r="F9" s="12">
        <v>4605194.59</v>
      </c>
      <c r="G9" s="12">
        <v>4423299.05</v>
      </c>
      <c r="H9" s="12">
        <v>181895.54000000004</v>
      </c>
      <c r="I9" s="26">
        <v>4.1122143889412148E-2</v>
      </c>
      <c r="L9" s="14" t="s">
        <v>7</v>
      </c>
      <c r="M9" s="13">
        <v>529837.24</v>
      </c>
      <c r="N9" s="13">
        <v>487299.79</v>
      </c>
      <c r="O9" s="13">
        <v>482049.1</v>
      </c>
      <c r="P9" s="13">
        <v>505278.42</v>
      </c>
      <c r="Q9" s="13">
        <v>481995.94</v>
      </c>
      <c r="R9" s="13">
        <v>567166.37</v>
      </c>
      <c r="S9" s="13">
        <v>459746.36</v>
      </c>
      <c r="T9" s="13">
        <v>423564.66</v>
      </c>
      <c r="U9" s="13">
        <v>486361.17</v>
      </c>
      <c r="V9" s="13">
        <v>521298.9</v>
      </c>
      <c r="W9" s="13">
        <v>527049.41</v>
      </c>
      <c r="X9" s="13">
        <v>529613.34</v>
      </c>
      <c r="Y9" s="13">
        <v>6001260.7000000002</v>
      </c>
    </row>
    <row r="10" spans="1:26" x14ac:dyDescent="0.25">
      <c r="A10" s="11" t="s">
        <v>8</v>
      </c>
      <c r="B10" s="12">
        <v>80427631.920000002</v>
      </c>
      <c r="C10" s="13">
        <v>76998828.730000004</v>
      </c>
      <c r="D10" s="12">
        <v>3428803.1899999976</v>
      </c>
      <c r="E10" s="26">
        <v>4.4530588926531028E-2</v>
      </c>
      <c r="F10" s="12">
        <v>724032538.79999995</v>
      </c>
      <c r="G10" s="12">
        <v>704229936.75</v>
      </c>
      <c r="H10" s="12">
        <v>19802602.049999952</v>
      </c>
      <c r="I10" s="26">
        <v>2.8119511847775693E-2</v>
      </c>
      <c r="L10" s="14" t="s">
        <v>8</v>
      </c>
      <c r="M10" s="13">
        <v>78847862.150000006</v>
      </c>
      <c r="N10" s="13">
        <v>75685924.75</v>
      </c>
      <c r="O10" s="13">
        <v>78389784.960000008</v>
      </c>
      <c r="P10" s="13">
        <v>77142628.070000008</v>
      </c>
      <c r="Q10" s="13">
        <v>77801942.099999994</v>
      </c>
      <c r="R10" s="13">
        <v>85966099.349999994</v>
      </c>
      <c r="S10" s="13">
        <v>73734101.949999988</v>
      </c>
      <c r="T10" s="13">
        <v>74228846.180000007</v>
      </c>
      <c r="U10" s="13">
        <v>82432747.239999995</v>
      </c>
      <c r="V10" s="13">
        <v>76998828.730000004</v>
      </c>
      <c r="W10" s="13">
        <v>80429824.689999998</v>
      </c>
      <c r="X10" s="13">
        <v>76171795</v>
      </c>
      <c r="Y10" s="13">
        <v>937830385.17000008</v>
      </c>
    </row>
    <row r="11" spans="1:26" x14ac:dyDescent="0.25">
      <c r="A11" s="11" t="s">
        <v>9</v>
      </c>
      <c r="B11" s="12">
        <v>1310638.6100000001</v>
      </c>
      <c r="C11" s="13">
        <v>1162104.8899999999</v>
      </c>
      <c r="D11" s="12">
        <v>148533.7200000002</v>
      </c>
      <c r="E11" s="26">
        <v>0.12781438343315138</v>
      </c>
      <c r="F11" s="12">
        <v>12535301.689999999</v>
      </c>
      <c r="G11" s="12">
        <v>11661196.560000001</v>
      </c>
      <c r="H11" s="12">
        <v>874105.12999999896</v>
      </c>
      <c r="I11" s="26">
        <v>7.4958442343587325E-2</v>
      </c>
      <c r="L11" s="14" t="s">
        <v>9</v>
      </c>
      <c r="M11" s="13">
        <v>1480512.84</v>
      </c>
      <c r="N11" s="13">
        <v>1417441.6</v>
      </c>
      <c r="O11" s="13">
        <v>1472077.65</v>
      </c>
      <c r="P11" s="13">
        <v>1252677.1399999999</v>
      </c>
      <c r="Q11" s="13">
        <v>1158081.82</v>
      </c>
      <c r="R11" s="13">
        <v>1452843.58</v>
      </c>
      <c r="S11" s="13">
        <v>1070542.96</v>
      </c>
      <c r="T11" s="13">
        <v>1107697.24</v>
      </c>
      <c r="U11" s="13">
        <v>1249321.73</v>
      </c>
      <c r="V11" s="13">
        <v>1162104.8899999999</v>
      </c>
      <c r="W11" s="13">
        <v>1319507.1299999999</v>
      </c>
      <c r="X11" s="13">
        <v>1481544.18</v>
      </c>
      <c r="Y11" s="13">
        <v>15624352.760000002</v>
      </c>
    </row>
    <row r="12" spans="1:26" x14ac:dyDescent="0.25">
      <c r="A12" s="11" t="s">
        <v>10</v>
      </c>
      <c r="B12" s="12">
        <v>2216995.8199999998</v>
      </c>
      <c r="C12" s="13">
        <v>2231168.09</v>
      </c>
      <c r="D12" s="12">
        <v>-14172.270000000019</v>
      </c>
      <c r="E12" s="26">
        <v>-6.3519508294868181E-3</v>
      </c>
      <c r="F12" s="12">
        <v>21023043.350000001</v>
      </c>
      <c r="G12" s="12">
        <v>21576138.319999997</v>
      </c>
      <c r="H12" s="12">
        <v>-553094.96999999508</v>
      </c>
      <c r="I12" s="26">
        <v>-2.5634567307501167E-2</v>
      </c>
      <c r="L12" s="14" t="s">
        <v>10</v>
      </c>
      <c r="M12" s="13">
        <v>2728706.96</v>
      </c>
      <c r="N12" s="13">
        <v>2635805.08</v>
      </c>
      <c r="O12" s="13">
        <v>2322085.13</v>
      </c>
      <c r="P12" s="13">
        <v>2445864.62</v>
      </c>
      <c r="Q12" s="13">
        <v>2339070.67</v>
      </c>
      <c r="R12" s="13">
        <v>2366152.33</v>
      </c>
      <c r="S12" s="13">
        <v>2346285.5099999998</v>
      </c>
      <c r="T12" s="13">
        <v>2093598.06</v>
      </c>
      <c r="U12" s="13">
        <v>2298569.96</v>
      </c>
      <c r="V12" s="13">
        <v>2231168.09</v>
      </c>
      <c r="W12" s="13">
        <v>2375178.4900000002</v>
      </c>
      <c r="X12" s="13">
        <v>2352178.0499999998</v>
      </c>
      <c r="Y12" s="13">
        <v>28534662.949999999</v>
      </c>
    </row>
    <row r="13" spans="1:26" x14ac:dyDescent="0.25">
      <c r="A13" s="11" t="s">
        <v>11</v>
      </c>
      <c r="B13" s="12">
        <v>30519.93</v>
      </c>
      <c r="C13" s="13">
        <v>32188.87</v>
      </c>
      <c r="D13" s="12">
        <v>-1668.9399999999987</v>
      </c>
      <c r="E13" s="26">
        <v>-5.1848356279670542E-2</v>
      </c>
      <c r="F13" s="12">
        <v>293780.38999999996</v>
      </c>
      <c r="G13" s="12">
        <v>269679.74</v>
      </c>
      <c r="H13" s="12">
        <v>24100.649999999965</v>
      </c>
      <c r="I13" s="26">
        <v>8.9367669962897342E-2</v>
      </c>
      <c r="L13" s="14" t="s">
        <v>11</v>
      </c>
      <c r="M13" s="13">
        <v>31788.37</v>
      </c>
      <c r="N13" s="13">
        <v>33706.5</v>
      </c>
      <c r="O13" s="13">
        <v>42890.27</v>
      </c>
      <c r="P13" s="13">
        <v>34896.69</v>
      </c>
      <c r="Q13" s="13">
        <v>28806.63</v>
      </c>
      <c r="R13" s="13">
        <v>19612.29</v>
      </c>
      <c r="S13" s="13">
        <v>28858.36</v>
      </c>
      <c r="T13" s="13">
        <v>23870.79</v>
      </c>
      <c r="U13" s="13">
        <v>25249.84</v>
      </c>
      <c r="V13" s="13">
        <v>32188.87</v>
      </c>
      <c r="W13" s="13">
        <v>78049.23</v>
      </c>
      <c r="X13" s="13">
        <v>34645.599999999999</v>
      </c>
      <c r="Y13" s="13">
        <v>414563.43999999994</v>
      </c>
    </row>
    <row r="14" spans="1:26" x14ac:dyDescent="0.25">
      <c r="A14" s="11" t="s">
        <v>12</v>
      </c>
      <c r="B14" s="12">
        <v>584099.21</v>
      </c>
      <c r="C14" s="13">
        <v>528320.21</v>
      </c>
      <c r="D14" s="12">
        <v>55779</v>
      </c>
      <c r="E14" s="26">
        <v>0.10557801678644851</v>
      </c>
      <c r="F14" s="12">
        <v>5113715.22</v>
      </c>
      <c r="G14" s="12">
        <v>5226004.2799999993</v>
      </c>
      <c r="H14" s="12">
        <v>-112289.05999999959</v>
      </c>
      <c r="I14" s="26">
        <v>-2.1486599318284446E-2</v>
      </c>
      <c r="L14" s="14" t="s">
        <v>12</v>
      </c>
      <c r="M14" s="13">
        <v>640758.59</v>
      </c>
      <c r="N14" s="13">
        <v>575153.29</v>
      </c>
      <c r="O14" s="13">
        <v>514685.69</v>
      </c>
      <c r="P14" s="13">
        <v>541856.35</v>
      </c>
      <c r="Q14" s="13">
        <v>607169.26</v>
      </c>
      <c r="R14" s="13">
        <v>574625.31999999995</v>
      </c>
      <c r="S14" s="13">
        <v>716930.92</v>
      </c>
      <c r="T14" s="13">
        <v>421406.23</v>
      </c>
      <c r="U14" s="13">
        <v>633418.63</v>
      </c>
      <c r="V14" s="13">
        <v>528320.21</v>
      </c>
      <c r="W14" s="13">
        <v>601599.16</v>
      </c>
      <c r="X14" s="13">
        <v>535429.86</v>
      </c>
      <c r="Y14" s="13">
        <v>6891353.5099999998</v>
      </c>
    </row>
    <row r="15" spans="1:26" x14ac:dyDescent="0.25">
      <c r="A15" s="11" t="s">
        <v>13</v>
      </c>
      <c r="B15" s="12">
        <v>881918.69</v>
      </c>
      <c r="C15" s="13">
        <v>834696.11</v>
      </c>
      <c r="D15" s="12">
        <v>47222.579999999958</v>
      </c>
      <c r="E15" s="26">
        <v>5.6574577782565631E-2</v>
      </c>
      <c r="F15" s="12">
        <v>8591608.5600000005</v>
      </c>
      <c r="G15" s="12">
        <v>8716738.5299999975</v>
      </c>
      <c r="H15" s="12">
        <v>-125129.96999999695</v>
      </c>
      <c r="I15" s="26">
        <v>-1.4355136335607968E-2</v>
      </c>
      <c r="L15" s="14" t="s">
        <v>13</v>
      </c>
      <c r="M15" s="13">
        <v>926243</v>
      </c>
      <c r="N15" s="13">
        <v>953737.48</v>
      </c>
      <c r="O15" s="13">
        <v>909371.78</v>
      </c>
      <c r="P15" s="13">
        <v>1024188.69</v>
      </c>
      <c r="Q15" s="13">
        <v>908852.25</v>
      </c>
      <c r="R15" s="13">
        <v>834824.3</v>
      </c>
      <c r="S15" s="13">
        <v>751783.14</v>
      </c>
      <c r="T15" s="13">
        <v>846529.85</v>
      </c>
      <c r="U15" s="13">
        <v>1561208.04</v>
      </c>
      <c r="V15" s="13">
        <v>834696.11</v>
      </c>
      <c r="W15" s="13">
        <v>989897.59</v>
      </c>
      <c r="X15" s="13">
        <v>928088.66</v>
      </c>
      <c r="Y15" s="13">
        <v>11469420.889999997</v>
      </c>
    </row>
    <row r="16" spans="1:26" x14ac:dyDescent="0.25">
      <c r="A16" s="11" t="s">
        <v>14</v>
      </c>
      <c r="B16" s="12">
        <v>449202.84</v>
      </c>
      <c r="C16" s="13">
        <v>367703.98</v>
      </c>
      <c r="D16" s="12">
        <v>81498.860000000044</v>
      </c>
      <c r="E16" s="26">
        <v>0.22164258325406228</v>
      </c>
      <c r="F16" s="12">
        <v>3505065.82</v>
      </c>
      <c r="G16" s="12">
        <v>3647886.79</v>
      </c>
      <c r="H16" s="12">
        <v>-142820.9700000002</v>
      </c>
      <c r="I16" s="26">
        <v>-3.9151700209424593E-2</v>
      </c>
      <c r="L16" s="14" t="s">
        <v>14</v>
      </c>
      <c r="M16" s="13">
        <v>383388.62</v>
      </c>
      <c r="N16" s="13">
        <v>422897.96</v>
      </c>
      <c r="O16" s="13">
        <v>413359.43</v>
      </c>
      <c r="P16" s="13">
        <v>466607.89</v>
      </c>
      <c r="Q16" s="13">
        <v>375743.46</v>
      </c>
      <c r="R16" s="13">
        <v>293828.53000000003</v>
      </c>
      <c r="S16" s="13">
        <v>596773.68999999994</v>
      </c>
      <c r="T16" s="13">
        <v>338701.45</v>
      </c>
      <c r="U16" s="13">
        <v>356585.76</v>
      </c>
      <c r="V16" s="13">
        <v>367703.98</v>
      </c>
      <c r="W16" s="13">
        <v>401542.47</v>
      </c>
      <c r="X16" s="13">
        <v>334929.40000000002</v>
      </c>
      <c r="Y16" s="13">
        <v>4752062.6400000006</v>
      </c>
    </row>
    <row r="17" spans="1:25" x14ac:dyDescent="0.25">
      <c r="A17" s="11" t="s">
        <v>15</v>
      </c>
      <c r="B17" s="12">
        <v>63138.01</v>
      </c>
      <c r="C17" s="13">
        <v>56066.48</v>
      </c>
      <c r="D17" s="12">
        <v>7071.5299999999988</v>
      </c>
      <c r="E17" s="26">
        <v>0.12612758996106049</v>
      </c>
      <c r="F17" s="12">
        <v>474950.83999999997</v>
      </c>
      <c r="G17" s="12">
        <v>484048.87999999995</v>
      </c>
      <c r="H17" s="12">
        <v>-9098.039999999979</v>
      </c>
      <c r="I17" s="26">
        <v>-1.8795705094906905E-2</v>
      </c>
      <c r="L17" s="14" t="s">
        <v>15</v>
      </c>
      <c r="M17" s="13">
        <v>72903.02</v>
      </c>
      <c r="N17" s="13">
        <v>48857.26</v>
      </c>
      <c r="O17" s="13">
        <v>53725.99</v>
      </c>
      <c r="P17" s="13">
        <v>83991.44</v>
      </c>
      <c r="Q17" s="13">
        <v>36225.360000000001</v>
      </c>
      <c r="R17" s="13">
        <v>50852.87</v>
      </c>
      <c r="S17" s="13">
        <v>31692.79</v>
      </c>
      <c r="T17" s="13">
        <v>60480.800000000003</v>
      </c>
      <c r="U17" s="13">
        <v>45319.35</v>
      </c>
      <c r="V17" s="13">
        <v>56066.48</v>
      </c>
      <c r="W17" s="13">
        <v>45897.03</v>
      </c>
      <c r="X17" s="13">
        <v>58291.199999999997</v>
      </c>
      <c r="Y17" s="13">
        <v>644303.59</v>
      </c>
    </row>
    <row r="18" spans="1:25" x14ac:dyDescent="0.25">
      <c r="A18" s="11" t="s">
        <v>16</v>
      </c>
      <c r="B18" s="12">
        <v>1163497.74</v>
      </c>
      <c r="C18" s="13">
        <v>932336.38</v>
      </c>
      <c r="D18" s="12">
        <v>231161.36</v>
      </c>
      <c r="E18" s="26">
        <v>0.24793772393607549</v>
      </c>
      <c r="F18" s="12">
        <v>9696651.0299999993</v>
      </c>
      <c r="G18" s="12">
        <v>8897509.5</v>
      </c>
      <c r="H18" s="12">
        <v>799141.52999999933</v>
      </c>
      <c r="I18" s="26">
        <v>8.9816316577127492E-2</v>
      </c>
      <c r="L18" s="14" t="s">
        <v>16</v>
      </c>
      <c r="M18" s="13">
        <v>1063051.1499999999</v>
      </c>
      <c r="N18" s="13">
        <v>1091966.8</v>
      </c>
      <c r="O18" s="13">
        <v>1031594.17</v>
      </c>
      <c r="P18" s="13">
        <v>999361.46</v>
      </c>
      <c r="Q18" s="13">
        <v>909436.82</v>
      </c>
      <c r="R18" s="13">
        <v>1068065.97</v>
      </c>
      <c r="S18" s="13">
        <v>861134.5</v>
      </c>
      <c r="T18" s="13">
        <v>855135.21</v>
      </c>
      <c r="U18" s="13">
        <v>1017763.42</v>
      </c>
      <c r="V18" s="13">
        <v>932336.38</v>
      </c>
      <c r="W18" s="13">
        <v>1121971.77</v>
      </c>
      <c r="X18" s="13">
        <v>1030057.01</v>
      </c>
      <c r="Y18" s="13">
        <v>11981874.66</v>
      </c>
    </row>
    <row r="19" spans="1:25" x14ac:dyDescent="0.25">
      <c r="A19" s="11" t="s">
        <v>17</v>
      </c>
      <c r="B19" s="12">
        <v>48624.75</v>
      </c>
      <c r="C19" s="13">
        <v>70858.539999999994</v>
      </c>
      <c r="D19" s="12">
        <v>-22233.789999999994</v>
      </c>
      <c r="E19" s="26">
        <v>-0.31377713963623854</v>
      </c>
      <c r="F19" s="12">
        <v>509087.29</v>
      </c>
      <c r="G19" s="12">
        <v>504878.57000000007</v>
      </c>
      <c r="H19" s="12">
        <v>4208.7199999999139</v>
      </c>
      <c r="I19" s="26">
        <v>8.3361034713751326E-3</v>
      </c>
      <c r="L19" s="14" t="s">
        <v>17</v>
      </c>
      <c r="M19" s="13">
        <v>60008.4</v>
      </c>
      <c r="N19" s="13">
        <v>67942.460000000006</v>
      </c>
      <c r="O19" s="13">
        <v>58116.39</v>
      </c>
      <c r="P19" s="13">
        <v>63720.78</v>
      </c>
      <c r="Q19" s="13">
        <v>50288.1</v>
      </c>
      <c r="R19" s="13">
        <v>51387.69</v>
      </c>
      <c r="S19" s="13">
        <v>47396.84</v>
      </c>
      <c r="T19" s="13">
        <v>54048.65</v>
      </c>
      <c r="U19" s="13">
        <v>51969.26</v>
      </c>
      <c r="V19" s="13">
        <v>70858.539999999994</v>
      </c>
      <c r="W19" s="13">
        <v>56195.57</v>
      </c>
      <c r="X19" s="13">
        <v>66349.81</v>
      </c>
      <c r="Y19" s="13">
        <v>698282.49</v>
      </c>
    </row>
    <row r="20" spans="1:25" x14ac:dyDescent="0.25">
      <c r="A20" s="11" t="s">
        <v>18</v>
      </c>
      <c r="B20" s="12">
        <v>1123203.4099999999</v>
      </c>
      <c r="C20" s="13">
        <v>1341807.93</v>
      </c>
      <c r="D20" s="12">
        <v>-218604.52000000002</v>
      </c>
      <c r="E20" s="26">
        <v>-0.16291789242891122</v>
      </c>
      <c r="F20" s="12">
        <v>10653407.360000001</v>
      </c>
      <c r="G20" s="12">
        <v>9876034.5600000005</v>
      </c>
      <c r="H20" s="12">
        <v>777372.80000000075</v>
      </c>
      <c r="I20" s="26">
        <v>7.8713049785034434E-2</v>
      </c>
      <c r="L20" s="14" t="s">
        <v>18</v>
      </c>
      <c r="M20" s="13">
        <v>1251087.02</v>
      </c>
      <c r="N20" s="13">
        <v>1118074.3500000001</v>
      </c>
      <c r="O20" s="13">
        <v>1099509.98</v>
      </c>
      <c r="P20" s="13">
        <v>1005002.74</v>
      </c>
      <c r="Q20" s="13">
        <v>1087599.05</v>
      </c>
      <c r="R20" s="13">
        <v>1083438.0900000001</v>
      </c>
      <c r="S20" s="13">
        <v>1013562.64</v>
      </c>
      <c r="T20" s="13">
        <v>1041197.3</v>
      </c>
      <c r="U20" s="13">
        <v>1176563.3899999999</v>
      </c>
      <c r="V20" s="13">
        <v>1341807.93</v>
      </c>
      <c r="W20" s="13">
        <v>1258950.96</v>
      </c>
      <c r="X20" s="13">
        <v>1287807.98</v>
      </c>
      <c r="Y20" s="13">
        <v>13764601.43</v>
      </c>
    </row>
    <row r="21" spans="1:25" x14ac:dyDescent="0.25">
      <c r="A21" s="11" t="s">
        <v>19</v>
      </c>
      <c r="B21" s="12">
        <v>307111.88</v>
      </c>
      <c r="C21" s="13">
        <v>202131.57</v>
      </c>
      <c r="D21" s="12">
        <v>104980.31</v>
      </c>
      <c r="E21" s="26">
        <v>0.51936622270336097</v>
      </c>
      <c r="F21" s="12">
        <v>2286292.61</v>
      </c>
      <c r="G21" s="12">
        <v>2329008.7200000002</v>
      </c>
      <c r="H21" s="12">
        <v>-42716.110000000335</v>
      </c>
      <c r="I21" s="26">
        <v>-1.8340897409778841E-2</v>
      </c>
      <c r="L21" s="14" t="s">
        <v>19</v>
      </c>
      <c r="M21" s="13">
        <v>234799.06</v>
      </c>
      <c r="N21" s="13">
        <v>226863.64</v>
      </c>
      <c r="O21" s="13">
        <v>225824.12</v>
      </c>
      <c r="P21" s="13">
        <v>458554.13</v>
      </c>
      <c r="Q21" s="13">
        <v>434958.53</v>
      </c>
      <c r="R21" s="13">
        <v>170145.42</v>
      </c>
      <c r="S21" s="13">
        <v>196037.34</v>
      </c>
      <c r="T21" s="13">
        <v>200081.08</v>
      </c>
      <c r="U21" s="13">
        <v>181745.4</v>
      </c>
      <c r="V21" s="13">
        <v>202131.57</v>
      </c>
      <c r="W21" s="13">
        <v>205182.79</v>
      </c>
      <c r="X21" s="13">
        <v>171738.97</v>
      </c>
      <c r="Y21" s="13">
        <v>2908062.0500000003</v>
      </c>
    </row>
    <row r="22" spans="1:25" x14ac:dyDescent="0.25">
      <c r="A22" s="11" t="s">
        <v>20</v>
      </c>
      <c r="B22" s="12">
        <v>561897.05000000005</v>
      </c>
      <c r="C22" s="13">
        <v>398102.34</v>
      </c>
      <c r="D22" s="12">
        <v>163794.71000000002</v>
      </c>
      <c r="E22" s="26">
        <v>0.41143870191770288</v>
      </c>
      <c r="F22" s="12">
        <v>4362669.62</v>
      </c>
      <c r="G22" s="12">
        <v>3676099.8899999997</v>
      </c>
      <c r="H22" s="12">
        <v>686569.73000000045</v>
      </c>
      <c r="I22" s="26">
        <v>0.18676579814048538</v>
      </c>
      <c r="L22" s="14" t="s">
        <v>20</v>
      </c>
      <c r="M22" s="13">
        <v>356140.7</v>
      </c>
      <c r="N22" s="13">
        <v>453809.61</v>
      </c>
      <c r="O22" s="13">
        <v>390963.94</v>
      </c>
      <c r="P22" s="13">
        <v>357854.01</v>
      </c>
      <c r="Q22" s="13">
        <v>447421.1</v>
      </c>
      <c r="R22" s="13">
        <v>461968.34</v>
      </c>
      <c r="S22" s="13">
        <v>365644.36</v>
      </c>
      <c r="T22" s="13">
        <v>434231.7</v>
      </c>
      <c r="U22" s="13">
        <v>408066.13</v>
      </c>
      <c r="V22" s="13">
        <v>398102.34</v>
      </c>
      <c r="W22" s="13">
        <v>401377.59</v>
      </c>
      <c r="X22" s="13">
        <v>482646</v>
      </c>
      <c r="Y22" s="13">
        <v>4958225.8199999994</v>
      </c>
    </row>
    <row r="23" spans="1:25" x14ac:dyDescent="0.25">
      <c r="A23" s="11" t="s">
        <v>21</v>
      </c>
      <c r="B23" s="12">
        <v>14661641.689999999</v>
      </c>
      <c r="C23" s="13">
        <v>13558157.33</v>
      </c>
      <c r="D23" s="12">
        <v>1103484.3599999994</v>
      </c>
      <c r="E23" s="26">
        <v>8.1388962610599788E-2</v>
      </c>
      <c r="F23" s="12">
        <v>134737036.32000002</v>
      </c>
      <c r="G23" s="12">
        <v>126800290.64000002</v>
      </c>
      <c r="H23" s="12">
        <v>7936745.6800000072</v>
      </c>
      <c r="I23" s="26">
        <v>6.259248807665041E-2</v>
      </c>
      <c r="L23" s="14" t="s">
        <v>21</v>
      </c>
      <c r="M23" s="13">
        <v>14967264.9</v>
      </c>
      <c r="N23" s="13">
        <v>15246077.09</v>
      </c>
      <c r="O23" s="13">
        <v>14933759.720000001</v>
      </c>
      <c r="P23" s="13">
        <v>13860111.629999999</v>
      </c>
      <c r="Q23" s="13">
        <v>13564656.109999999</v>
      </c>
      <c r="R23" s="13">
        <v>15947869.350000001</v>
      </c>
      <c r="S23" s="13">
        <v>11873709.65</v>
      </c>
      <c r="T23" s="13">
        <v>12545078.369999999</v>
      </c>
      <c r="U23" s="13">
        <v>13861763.819999998</v>
      </c>
      <c r="V23" s="13">
        <v>13558157.33</v>
      </c>
      <c r="W23" s="13">
        <v>14423023.24</v>
      </c>
      <c r="X23" s="13">
        <v>14744176.370000001</v>
      </c>
      <c r="Y23" s="13">
        <v>169525647.58000004</v>
      </c>
    </row>
    <row r="24" spans="1:25" x14ac:dyDescent="0.25">
      <c r="A24" s="11" t="s">
        <v>22</v>
      </c>
      <c r="B24" s="12">
        <v>460896.64</v>
      </c>
      <c r="C24" s="13">
        <v>449045.06</v>
      </c>
      <c r="D24" s="12">
        <v>11851.580000000016</v>
      </c>
      <c r="E24" s="27">
        <v>2.6392852423318087E-2</v>
      </c>
      <c r="F24" s="12">
        <v>4396183.29</v>
      </c>
      <c r="G24" s="12">
        <v>3929506.0499999993</v>
      </c>
      <c r="H24" s="12">
        <v>466677.24000000069</v>
      </c>
      <c r="I24" s="27">
        <v>0.11876231619493263</v>
      </c>
      <c r="L24" s="14" t="s">
        <v>22</v>
      </c>
      <c r="M24" s="13">
        <v>450622.98</v>
      </c>
      <c r="N24" s="13">
        <v>427365.61</v>
      </c>
      <c r="O24" s="13">
        <v>597915.25</v>
      </c>
      <c r="P24" s="13">
        <v>576380.63</v>
      </c>
      <c r="Q24" s="13">
        <v>403369.51</v>
      </c>
      <c r="R24" s="13">
        <v>399855.17</v>
      </c>
      <c r="S24" s="13">
        <v>371413.59</v>
      </c>
      <c r="T24" s="13">
        <v>387337.08</v>
      </c>
      <c r="U24" s="13">
        <v>315246.23</v>
      </c>
      <c r="V24" s="13">
        <v>449045.06</v>
      </c>
      <c r="W24" s="13">
        <v>406937.85</v>
      </c>
      <c r="X24" s="13">
        <v>383522.27</v>
      </c>
      <c r="Y24" s="13">
        <v>5169011.2299999986</v>
      </c>
    </row>
    <row r="25" spans="1:25" x14ac:dyDescent="0.25">
      <c r="B25" s="12"/>
      <c r="C25" s="15"/>
      <c r="E25" s="26"/>
      <c r="F25" s="12"/>
      <c r="G25" s="12"/>
      <c r="H25" s="12"/>
      <c r="I25" s="26"/>
      <c r="L25" s="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4"/>
    </row>
    <row r="26" spans="1:25" ht="15.75" thickBot="1" x14ac:dyDescent="0.3">
      <c r="A26" t="s">
        <v>5</v>
      </c>
      <c r="B26" s="16">
        <v>107083971.18999998</v>
      </c>
      <c r="C26" s="13">
        <v>101932589.95000002</v>
      </c>
      <c r="D26" s="16">
        <v>5151381.2399999965</v>
      </c>
      <c r="E26" s="28">
        <v>5.0537136773693488E-2</v>
      </c>
      <c r="F26" s="16">
        <v>966646423.4000001</v>
      </c>
      <c r="G26" s="16">
        <v>935556472.78999984</v>
      </c>
      <c r="H26" s="16">
        <v>31089950.60999997</v>
      </c>
      <c r="I26" s="28">
        <v>3.3231506076040876E-2</v>
      </c>
      <c r="L26" s="4" t="s">
        <v>5</v>
      </c>
      <c r="M26" s="13">
        <v>106295772.10000004</v>
      </c>
      <c r="N26" s="13">
        <v>103190761.27999999</v>
      </c>
      <c r="O26" s="13">
        <v>105245529.60000001</v>
      </c>
      <c r="P26" s="13">
        <v>103024948.37999998</v>
      </c>
      <c r="Q26" s="13">
        <v>102769322.98999996</v>
      </c>
      <c r="R26" s="13">
        <v>113656943.11999999</v>
      </c>
      <c r="S26" s="13">
        <v>96254584.190000013</v>
      </c>
      <c r="T26" s="13">
        <v>96937634.230000004</v>
      </c>
      <c r="U26" s="13">
        <v>108180976.90000001</v>
      </c>
      <c r="V26" s="13">
        <v>101932589.95000002</v>
      </c>
      <c r="W26" s="13">
        <v>107005059.85999997</v>
      </c>
      <c r="X26" s="13">
        <v>102896241.55000001</v>
      </c>
      <c r="Y26" s="13">
        <v>1247390364.1500001</v>
      </c>
    </row>
    <row r="27" spans="1:25" ht="15.75" thickTop="1" x14ac:dyDescent="0.25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t="s">
        <v>23</v>
      </c>
      <c r="B28" s="12">
        <v>20470429.690000001</v>
      </c>
    </row>
    <row r="29" spans="1:25" x14ac:dyDescent="0.25">
      <c r="A29" t="s">
        <v>24</v>
      </c>
      <c r="B29" s="12">
        <v>0</v>
      </c>
      <c r="M29" s="12"/>
    </row>
    <row r="30" spans="1:25" x14ac:dyDescent="0.25">
      <c r="A30" t="s">
        <v>25</v>
      </c>
      <c r="B30" s="12">
        <v>0</v>
      </c>
      <c r="L30" s="1" t="s">
        <v>28</v>
      </c>
    </row>
    <row r="31" spans="1:25" ht="15.75" thickBot="1" x14ac:dyDescent="0.3">
      <c r="A31" t="s">
        <v>5</v>
      </c>
      <c r="B31" s="16">
        <v>127554400.87999998</v>
      </c>
    </row>
    <row r="32" spans="1:25" ht="15.75" thickTop="1" x14ac:dyDescent="0.25"/>
    <row r="33" spans="2:25" ht="15.75" thickBot="1" x14ac:dyDescent="0.3">
      <c r="M33" s="17">
        <v>45474</v>
      </c>
      <c r="N33" s="17">
        <v>45505</v>
      </c>
      <c r="O33" s="17">
        <v>45536</v>
      </c>
      <c r="P33" s="17">
        <v>45566</v>
      </c>
      <c r="Q33" s="17">
        <v>45597</v>
      </c>
      <c r="R33" s="17">
        <v>45627</v>
      </c>
      <c r="S33" s="17">
        <v>45658</v>
      </c>
      <c r="T33" s="17">
        <v>45689</v>
      </c>
      <c r="U33" s="17">
        <v>45717</v>
      </c>
      <c r="V33" s="17">
        <v>45748</v>
      </c>
      <c r="W33" s="17">
        <v>45778</v>
      </c>
      <c r="X33" s="17">
        <v>45809</v>
      </c>
      <c r="Y33" s="18" t="s">
        <v>5</v>
      </c>
    </row>
    <row r="34" spans="2:25" x14ac:dyDescent="0.25">
      <c r="B34" s="12"/>
    </row>
    <row r="35" spans="2:25" x14ac:dyDescent="0.25">
      <c r="L35" s="11" t="s">
        <v>6</v>
      </c>
      <c r="M35" s="19">
        <v>2228089.46</v>
      </c>
      <c r="N35" s="19">
        <v>2212002.54</v>
      </c>
      <c r="O35" s="19">
        <v>2219196.3199999998</v>
      </c>
      <c r="P35" s="19">
        <v>2119634.7999999998</v>
      </c>
      <c r="Q35" s="19">
        <v>831220.31</v>
      </c>
      <c r="R35" s="19">
        <v>2537930.73</v>
      </c>
      <c r="S35" s="19">
        <v>1929235.44</v>
      </c>
      <c r="T35" s="19">
        <v>1655636.08</v>
      </c>
      <c r="U35" s="19">
        <v>1824481.16</v>
      </c>
      <c r="V35" s="19">
        <v>2272469.7799999998</v>
      </c>
      <c r="W35" s="19"/>
      <c r="X35" s="19"/>
      <c r="Y35" s="20">
        <v>19829896.620000001</v>
      </c>
    </row>
    <row r="36" spans="2:25" x14ac:dyDescent="0.25">
      <c r="L36" s="11" t="s">
        <v>7</v>
      </c>
      <c r="M36" s="19">
        <v>481166.04</v>
      </c>
      <c r="N36" s="19">
        <v>479831.92</v>
      </c>
      <c r="O36" s="19">
        <v>482491.24</v>
      </c>
      <c r="P36" s="19">
        <v>459262.64</v>
      </c>
      <c r="Q36" s="19">
        <v>234468.39</v>
      </c>
      <c r="R36" s="19">
        <v>444345.39</v>
      </c>
      <c r="S36" s="19">
        <v>515609.51</v>
      </c>
      <c r="T36" s="19">
        <v>472348.05</v>
      </c>
      <c r="U36" s="19">
        <v>515188.19</v>
      </c>
      <c r="V36" s="19">
        <v>520483.22</v>
      </c>
      <c r="W36" s="19"/>
      <c r="X36" s="19"/>
      <c r="Y36" s="20">
        <v>4605194.59</v>
      </c>
    </row>
    <row r="37" spans="2:25" x14ac:dyDescent="0.25">
      <c r="L37" s="11" t="s">
        <v>8</v>
      </c>
      <c r="M37" s="19">
        <v>74363557.409999996</v>
      </c>
      <c r="N37" s="19">
        <v>74295381.930000007</v>
      </c>
      <c r="O37" s="19">
        <v>76237874.699999988</v>
      </c>
      <c r="P37" s="19">
        <v>74635896.439999998</v>
      </c>
      <c r="Q37" s="19">
        <v>35584285.609999999</v>
      </c>
      <c r="R37" s="19">
        <v>85150682.930000007</v>
      </c>
      <c r="S37" s="19">
        <v>69509068.350000009</v>
      </c>
      <c r="T37" s="19">
        <v>73406195.959999993</v>
      </c>
      <c r="U37" s="19">
        <v>80421963.549999997</v>
      </c>
      <c r="V37" s="19">
        <v>80427631.920000002</v>
      </c>
      <c r="W37" s="19"/>
      <c r="X37" s="19"/>
      <c r="Y37" s="20">
        <v>724032538.79999995</v>
      </c>
    </row>
    <row r="38" spans="2:25" x14ac:dyDescent="0.25">
      <c r="L38" s="11" t="s">
        <v>9</v>
      </c>
      <c r="M38" s="19">
        <v>1496178.5</v>
      </c>
      <c r="N38" s="19">
        <v>1435284</v>
      </c>
      <c r="O38" s="19">
        <v>1419213.04</v>
      </c>
      <c r="P38" s="19">
        <v>1142982.42</v>
      </c>
      <c r="Q38" s="19">
        <v>631884.28</v>
      </c>
      <c r="R38" s="19">
        <v>1176848.24</v>
      </c>
      <c r="S38" s="19">
        <v>1205346.06</v>
      </c>
      <c r="T38" s="19">
        <v>1353487.94</v>
      </c>
      <c r="U38" s="19">
        <v>1363438.6</v>
      </c>
      <c r="V38" s="19">
        <v>1310638.6100000001</v>
      </c>
      <c r="W38" s="19"/>
      <c r="X38" s="19"/>
      <c r="Y38" s="20">
        <v>12535301.689999999</v>
      </c>
    </row>
    <row r="39" spans="2:25" x14ac:dyDescent="0.25">
      <c r="L39" s="11" t="s">
        <v>10</v>
      </c>
      <c r="M39" s="19">
        <v>2352776.7799999998</v>
      </c>
      <c r="N39" s="19">
        <v>2335292.67</v>
      </c>
      <c r="O39" s="19">
        <v>2162038.58</v>
      </c>
      <c r="P39" s="19">
        <v>2352937.25</v>
      </c>
      <c r="Q39" s="19">
        <v>862886.48</v>
      </c>
      <c r="R39" s="19">
        <v>2132927.25</v>
      </c>
      <c r="S39" s="19">
        <v>1873238.32</v>
      </c>
      <c r="T39" s="19">
        <v>2428417.27</v>
      </c>
      <c r="U39" s="19">
        <v>2305532.9300000002</v>
      </c>
      <c r="V39" s="19">
        <v>2216995.8199999998</v>
      </c>
      <c r="W39" s="19"/>
      <c r="X39" s="19"/>
      <c r="Y39" s="20">
        <v>21023043.350000001</v>
      </c>
    </row>
    <row r="40" spans="2:25" x14ac:dyDescent="0.25">
      <c r="L40" s="11" t="s">
        <v>11</v>
      </c>
      <c r="M40" s="19">
        <v>31541.279999999999</v>
      </c>
      <c r="N40" s="19">
        <v>27953.07</v>
      </c>
      <c r="O40" s="19">
        <v>40771.68</v>
      </c>
      <c r="P40" s="19">
        <v>37859.1</v>
      </c>
      <c r="Q40" s="19">
        <v>20587.57</v>
      </c>
      <c r="R40" s="19">
        <v>36670.67</v>
      </c>
      <c r="S40" s="19">
        <v>34235.9</v>
      </c>
      <c r="T40" s="19">
        <v>25382.639999999999</v>
      </c>
      <c r="U40" s="19">
        <v>8258.5499999999993</v>
      </c>
      <c r="V40" s="19">
        <v>30519.93</v>
      </c>
      <c r="W40" s="19"/>
      <c r="X40" s="19"/>
      <c r="Y40" s="20">
        <v>293780.38999999996</v>
      </c>
    </row>
    <row r="41" spans="2:25" x14ac:dyDescent="0.25">
      <c r="L41" s="11" t="s">
        <v>12</v>
      </c>
      <c r="M41" s="19">
        <v>613350.86</v>
      </c>
      <c r="N41" s="19">
        <v>548665.42000000004</v>
      </c>
      <c r="O41" s="19">
        <v>517039.25</v>
      </c>
      <c r="P41" s="19">
        <v>573179.86</v>
      </c>
      <c r="Q41" s="19">
        <v>112350.25</v>
      </c>
      <c r="R41" s="19">
        <v>540978.99</v>
      </c>
      <c r="S41" s="19">
        <v>479149.17</v>
      </c>
      <c r="T41" s="19">
        <v>651100.61</v>
      </c>
      <c r="U41" s="19">
        <v>493801.6</v>
      </c>
      <c r="V41" s="19">
        <v>584099.21</v>
      </c>
      <c r="W41" s="19"/>
      <c r="X41" s="19"/>
      <c r="Y41" s="20">
        <v>5113715.22</v>
      </c>
    </row>
    <row r="42" spans="2:25" x14ac:dyDescent="0.25">
      <c r="L42" s="11" t="s">
        <v>13</v>
      </c>
      <c r="M42" s="19">
        <v>976611.11</v>
      </c>
      <c r="N42" s="19">
        <v>1069188.18</v>
      </c>
      <c r="O42" s="19">
        <v>894385.33</v>
      </c>
      <c r="P42" s="19">
        <v>943972.60000000009</v>
      </c>
      <c r="Q42" s="19">
        <v>371282.14</v>
      </c>
      <c r="R42" s="19">
        <v>863123.97</v>
      </c>
      <c r="S42" s="19">
        <v>797468.2</v>
      </c>
      <c r="T42" s="19">
        <v>903210.4</v>
      </c>
      <c r="U42" s="19">
        <v>890447.94</v>
      </c>
      <c r="V42" s="19">
        <v>881918.69</v>
      </c>
      <c r="W42" s="19"/>
      <c r="X42" s="19"/>
      <c r="Y42" s="20">
        <v>8591608.5600000005</v>
      </c>
    </row>
    <row r="43" spans="2:25" x14ac:dyDescent="0.25">
      <c r="L43" s="11" t="s">
        <v>14</v>
      </c>
      <c r="M43" s="19">
        <v>396944.72</v>
      </c>
      <c r="N43" s="19">
        <v>381458.07</v>
      </c>
      <c r="O43" s="19">
        <v>318752.31</v>
      </c>
      <c r="P43" s="19">
        <v>354860.07</v>
      </c>
      <c r="Q43" s="19">
        <v>91010.25</v>
      </c>
      <c r="R43" s="19">
        <v>333823.96000000002</v>
      </c>
      <c r="S43" s="19">
        <v>325619.95</v>
      </c>
      <c r="T43" s="19">
        <v>438633.52</v>
      </c>
      <c r="U43" s="19">
        <v>414760.13</v>
      </c>
      <c r="V43" s="19">
        <v>449202.84</v>
      </c>
      <c r="W43" s="19"/>
      <c r="X43" s="19"/>
      <c r="Y43" s="20">
        <v>3505065.82</v>
      </c>
    </row>
    <row r="44" spans="2:25" x14ac:dyDescent="0.25">
      <c r="L44" s="11" t="s">
        <v>15</v>
      </c>
      <c r="M44" s="19">
        <v>45299.82</v>
      </c>
      <c r="N44" s="19">
        <v>52389.96</v>
      </c>
      <c r="O44" s="19">
        <v>43512.97</v>
      </c>
      <c r="P44" s="19">
        <v>35233.67</v>
      </c>
      <c r="Q44" s="19">
        <v>19938.79</v>
      </c>
      <c r="R44" s="19">
        <v>43151.08</v>
      </c>
      <c r="S44" s="19">
        <v>49733.43</v>
      </c>
      <c r="T44" s="19">
        <v>63638.559999999998</v>
      </c>
      <c r="U44" s="19">
        <v>58914.55</v>
      </c>
      <c r="V44" s="19">
        <v>63138.01</v>
      </c>
      <c r="W44" s="19"/>
      <c r="X44" s="19"/>
      <c r="Y44" s="20">
        <v>474950.83999999997</v>
      </c>
    </row>
    <row r="45" spans="2:25" x14ac:dyDescent="0.25">
      <c r="L45" s="11" t="s">
        <v>16</v>
      </c>
      <c r="M45" s="19">
        <v>928695.36</v>
      </c>
      <c r="N45" s="19">
        <v>1113953.96</v>
      </c>
      <c r="O45" s="19">
        <v>1049319.93</v>
      </c>
      <c r="P45" s="19">
        <v>931143.9</v>
      </c>
      <c r="Q45" s="19">
        <v>406213.84</v>
      </c>
      <c r="R45" s="19">
        <v>1006040.38</v>
      </c>
      <c r="S45" s="19">
        <v>929964.39</v>
      </c>
      <c r="T45" s="19">
        <v>1023818.63</v>
      </c>
      <c r="U45" s="19">
        <v>1144002.8999999999</v>
      </c>
      <c r="V45" s="19">
        <v>1163497.74</v>
      </c>
      <c r="W45" s="19"/>
      <c r="X45" s="19"/>
      <c r="Y45" s="20">
        <v>9696651.0299999993</v>
      </c>
    </row>
    <row r="46" spans="2:25" x14ac:dyDescent="0.25">
      <c r="L46" s="11" t="s">
        <v>17</v>
      </c>
      <c r="M46" s="19">
        <v>56165.18</v>
      </c>
      <c r="N46" s="19">
        <v>72538.399999999994</v>
      </c>
      <c r="O46" s="19">
        <v>60256.65</v>
      </c>
      <c r="P46" s="19">
        <v>50875.49</v>
      </c>
      <c r="Q46" s="19">
        <v>19079.560000000001</v>
      </c>
      <c r="R46" s="19">
        <v>46098.69</v>
      </c>
      <c r="S46" s="19">
        <v>54077.38</v>
      </c>
      <c r="T46" s="19">
        <v>48588.29</v>
      </c>
      <c r="U46" s="19">
        <v>52782.9</v>
      </c>
      <c r="V46" s="19">
        <v>48624.75</v>
      </c>
      <c r="W46" s="19"/>
      <c r="X46" s="19"/>
      <c r="Y46" s="20">
        <v>509087.29</v>
      </c>
    </row>
    <row r="47" spans="2:25" x14ac:dyDescent="0.25">
      <c r="L47" s="11" t="s">
        <v>18</v>
      </c>
      <c r="M47" s="19">
        <v>1149372.31</v>
      </c>
      <c r="N47" s="19">
        <v>1184819.6000000001</v>
      </c>
      <c r="O47" s="19">
        <v>1111100.75</v>
      </c>
      <c r="P47" s="19">
        <v>1018195.4400000001</v>
      </c>
      <c r="Q47" s="19">
        <v>500078.74</v>
      </c>
      <c r="R47" s="19">
        <v>1090521.52</v>
      </c>
      <c r="S47" s="19">
        <v>985240.88</v>
      </c>
      <c r="T47" s="19">
        <v>1215875.6499999999</v>
      </c>
      <c r="U47" s="19">
        <v>1274999.06</v>
      </c>
      <c r="V47" s="19">
        <v>1123203.4099999999</v>
      </c>
      <c r="W47" s="19"/>
      <c r="X47" s="19"/>
      <c r="Y47" s="20">
        <v>10653407.360000001</v>
      </c>
    </row>
    <row r="48" spans="2:25" x14ac:dyDescent="0.25">
      <c r="L48" s="11" t="s">
        <v>19</v>
      </c>
      <c r="M48" s="19">
        <v>151997.46</v>
      </c>
      <c r="N48" s="19">
        <v>272417.27</v>
      </c>
      <c r="O48" s="19">
        <v>246658.68</v>
      </c>
      <c r="P48" s="19">
        <v>229523.44</v>
      </c>
      <c r="Q48" s="19">
        <v>66407.42</v>
      </c>
      <c r="R48" s="19">
        <v>186143.46</v>
      </c>
      <c r="S48" s="19">
        <v>302331.34999999998</v>
      </c>
      <c r="T48" s="19">
        <v>251163.9</v>
      </c>
      <c r="U48" s="19">
        <v>272537.75</v>
      </c>
      <c r="V48" s="19">
        <v>307111.88</v>
      </c>
      <c r="W48" s="19"/>
      <c r="X48" s="19"/>
      <c r="Y48" s="20">
        <v>2286292.61</v>
      </c>
    </row>
    <row r="49" spans="12:25" x14ac:dyDescent="0.25">
      <c r="L49" s="11" t="s">
        <v>20</v>
      </c>
      <c r="M49" s="19">
        <v>376050.68</v>
      </c>
      <c r="N49" s="19">
        <v>460344.7</v>
      </c>
      <c r="O49" s="19">
        <v>428864.02</v>
      </c>
      <c r="P49" s="19">
        <v>418594.6</v>
      </c>
      <c r="Q49" s="19">
        <v>228834.9</v>
      </c>
      <c r="R49" s="19">
        <v>435898.79</v>
      </c>
      <c r="S49" s="19">
        <v>366883.54</v>
      </c>
      <c r="T49" s="19">
        <v>547735.75</v>
      </c>
      <c r="U49" s="19">
        <v>537565.59</v>
      </c>
      <c r="V49" s="19">
        <v>561897.05000000005</v>
      </c>
      <c r="W49" s="19"/>
      <c r="X49" s="19"/>
      <c r="Y49" s="20">
        <v>4362669.62</v>
      </c>
    </row>
    <row r="50" spans="12:25" x14ac:dyDescent="0.25">
      <c r="L50" s="11" t="s">
        <v>21</v>
      </c>
      <c r="M50" s="19">
        <v>14705632.17</v>
      </c>
      <c r="N50" s="19">
        <v>15048599.399999999</v>
      </c>
      <c r="O50" s="19">
        <v>14758705.1</v>
      </c>
      <c r="P50" s="19">
        <v>13710024.529999999</v>
      </c>
      <c r="Q50" s="19">
        <v>5934307.1900000004</v>
      </c>
      <c r="R50" s="19">
        <v>15349372.66</v>
      </c>
      <c r="S50" s="19">
        <v>12889365.15</v>
      </c>
      <c r="T50" s="19">
        <v>13899598.120000001</v>
      </c>
      <c r="U50" s="19">
        <v>13779790.310000001</v>
      </c>
      <c r="V50" s="19">
        <v>14661641.689999999</v>
      </c>
      <c r="W50" s="19"/>
      <c r="X50" s="19"/>
      <c r="Y50" s="20">
        <v>134737036.32000002</v>
      </c>
    </row>
    <row r="51" spans="12:25" x14ac:dyDescent="0.25">
      <c r="L51" s="11" t="s">
        <v>22</v>
      </c>
      <c r="M51" s="21">
        <v>884557.2</v>
      </c>
      <c r="N51" s="21">
        <v>424765.28</v>
      </c>
      <c r="O51" s="21">
        <v>488543.7</v>
      </c>
      <c r="P51" s="21">
        <v>552666.82000000007</v>
      </c>
      <c r="Q51" s="21">
        <v>163205.22</v>
      </c>
      <c r="R51" s="21">
        <v>374632.9</v>
      </c>
      <c r="S51" s="21">
        <v>309144.96999999997</v>
      </c>
      <c r="T51" s="21">
        <v>336497.77</v>
      </c>
      <c r="U51" s="21">
        <v>401272.79</v>
      </c>
      <c r="V51" s="21">
        <v>460896.64</v>
      </c>
      <c r="W51" s="21"/>
      <c r="X51" s="21"/>
      <c r="Y51" s="22">
        <v>4396183.29</v>
      </c>
    </row>
    <row r="53" spans="12:25" x14ac:dyDescent="0.25">
      <c r="L53" t="s">
        <v>5</v>
      </c>
      <c r="M53" s="20">
        <v>101237986.34</v>
      </c>
      <c r="N53" s="20">
        <v>101414886.36999997</v>
      </c>
      <c r="O53" s="20">
        <v>102478724.25000001</v>
      </c>
      <c r="P53" s="20">
        <v>99566843.069999963</v>
      </c>
      <c r="Q53" s="20">
        <v>46078040.940000005</v>
      </c>
      <c r="R53" s="20">
        <v>111749191.60999998</v>
      </c>
      <c r="S53" s="20">
        <v>92555711.990000024</v>
      </c>
      <c r="T53" s="20">
        <v>98721329.140000001</v>
      </c>
      <c r="U53" s="20">
        <v>105759738.5</v>
      </c>
      <c r="V53" s="20">
        <v>107083971.18999998</v>
      </c>
      <c r="W53" s="20">
        <v>0</v>
      </c>
      <c r="X53" s="20">
        <v>0</v>
      </c>
      <c r="Y53" s="20">
        <v>966646423.4000001</v>
      </c>
    </row>
  </sheetData>
  <mergeCells count="2">
    <mergeCell ref="D4:E4"/>
    <mergeCell ref="H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8C9A8-4D3C-47DF-BD85-8DB064C2666B}">
  <dimension ref="A3:Z53"/>
  <sheetViews>
    <sheetView workbookViewId="0">
      <selection sqref="A1:XFD1048576"/>
    </sheetView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3" spans="1:26" x14ac:dyDescent="0.25">
      <c r="L3" s="1" t="s">
        <v>26</v>
      </c>
    </row>
    <row r="4" spans="1:26" x14ac:dyDescent="0.25">
      <c r="B4" s="2" t="s">
        <v>27</v>
      </c>
      <c r="C4" s="2" t="s">
        <v>0</v>
      </c>
      <c r="D4" s="33" t="s">
        <v>1</v>
      </c>
      <c r="E4" s="33"/>
      <c r="F4" s="2" t="s">
        <v>27</v>
      </c>
      <c r="G4" s="2" t="s">
        <v>0</v>
      </c>
      <c r="H4" s="33" t="s">
        <v>1</v>
      </c>
      <c r="I4" s="33"/>
    </row>
    <row r="5" spans="1:26" x14ac:dyDescent="0.25">
      <c r="B5" s="32"/>
      <c r="C5" s="3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ht="15.75" thickBot="1" x14ac:dyDescent="0.3">
      <c r="B6" s="5" t="s">
        <v>39</v>
      </c>
      <c r="C6" s="6">
        <v>45413</v>
      </c>
      <c r="D6" s="5" t="s">
        <v>2</v>
      </c>
      <c r="E6" s="5" t="s">
        <v>3</v>
      </c>
      <c r="F6" s="5" t="s">
        <v>4</v>
      </c>
      <c r="G6" s="5" t="s">
        <v>4</v>
      </c>
      <c r="H6" s="5" t="s">
        <v>2</v>
      </c>
      <c r="I6" s="5" t="s">
        <v>3</v>
      </c>
      <c r="L6" s="4"/>
      <c r="M6" s="6">
        <v>45108</v>
      </c>
      <c r="N6" s="6">
        <v>45139</v>
      </c>
      <c r="O6" s="6">
        <v>45170</v>
      </c>
      <c r="P6" s="6">
        <v>45200</v>
      </c>
      <c r="Q6" s="6">
        <v>45231</v>
      </c>
      <c r="R6" s="6">
        <v>45261</v>
      </c>
      <c r="S6" s="6">
        <v>45292</v>
      </c>
      <c r="T6" s="6">
        <v>45323</v>
      </c>
      <c r="U6" s="6">
        <v>45352</v>
      </c>
      <c r="V6" s="6">
        <v>45383</v>
      </c>
      <c r="W6" s="6">
        <v>45413</v>
      </c>
      <c r="X6" s="6">
        <v>45444</v>
      </c>
      <c r="Y6" s="7" t="s">
        <v>5</v>
      </c>
      <c r="Z6" s="8"/>
    </row>
    <row r="7" spans="1:26" x14ac:dyDescent="0.25">
      <c r="C7" s="9"/>
      <c r="L7" s="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1:26" x14ac:dyDescent="0.25">
      <c r="A8" s="11" t="s">
        <v>6</v>
      </c>
      <c r="B8" s="12">
        <v>2267836.42</v>
      </c>
      <c r="C8" s="13">
        <v>2362874.89</v>
      </c>
      <c r="D8" s="12">
        <v>-95038.470000000205</v>
      </c>
      <c r="E8" s="23">
        <v>-4.0221541310636301E-2</v>
      </c>
      <c r="F8" s="12">
        <v>22097733.039999999</v>
      </c>
      <c r="G8" s="12">
        <v>19308215.960000001</v>
      </c>
      <c r="H8" s="12">
        <v>2789517.0799999982</v>
      </c>
      <c r="I8" s="23">
        <v>0.14447306192239204</v>
      </c>
      <c r="L8" s="14" t="s">
        <v>6</v>
      </c>
      <c r="M8" s="13">
        <v>2270797.1</v>
      </c>
      <c r="N8" s="13">
        <v>2297838.0099999998</v>
      </c>
      <c r="O8" s="13">
        <v>2307816.0299999998</v>
      </c>
      <c r="P8" s="13">
        <v>2205973.69</v>
      </c>
      <c r="Q8" s="13">
        <v>2133706.2799999998</v>
      </c>
      <c r="R8" s="13">
        <v>2348208.15</v>
      </c>
      <c r="S8" s="13">
        <v>1788969.59</v>
      </c>
      <c r="T8" s="13">
        <v>1875829.58</v>
      </c>
      <c r="U8" s="13">
        <v>2079077.53</v>
      </c>
      <c r="V8" s="13">
        <v>2247774.54</v>
      </c>
      <c r="W8" s="13">
        <v>2362874.89</v>
      </c>
      <c r="X8" s="13">
        <v>2303427.85</v>
      </c>
      <c r="Y8" s="13">
        <v>26222293.240000002</v>
      </c>
    </row>
    <row r="9" spans="1:26" x14ac:dyDescent="0.25">
      <c r="A9" s="11" t="s">
        <v>7</v>
      </c>
      <c r="B9" s="12">
        <v>604893.43999999994</v>
      </c>
      <c r="C9" s="13">
        <v>527049.41</v>
      </c>
      <c r="D9" s="12">
        <v>77844.029999999912</v>
      </c>
      <c r="E9" s="23">
        <v>0.14769778416031223</v>
      </c>
      <c r="F9" s="12">
        <v>5210088.0299999993</v>
      </c>
      <c r="G9" s="12">
        <v>4423299.05</v>
      </c>
      <c r="H9" s="12">
        <v>786788.97999999952</v>
      </c>
      <c r="I9" s="23">
        <v>0.17787379309115434</v>
      </c>
      <c r="L9" s="14" t="s">
        <v>7</v>
      </c>
      <c r="M9" s="13">
        <v>529837.24</v>
      </c>
      <c r="N9" s="13">
        <v>487299.79</v>
      </c>
      <c r="O9" s="13">
        <v>482049.1</v>
      </c>
      <c r="P9" s="13">
        <v>505278.42</v>
      </c>
      <c r="Q9" s="13">
        <v>481995.94</v>
      </c>
      <c r="R9" s="13">
        <v>567166.37</v>
      </c>
      <c r="S9" s="13">
        <v>459746.36</v>
      </c>
      <c r="T9" s="13">
        <v>423564.66</v>
      </c>
      <c r="U9" s="13">
        <v>486361.17</v>
      </c>
      <c r="V9" s="13">
        <v>521298.9</v>
      </c>
      <c r="W9" s="13">
        <v>527049.41</v>
      </c>
      <c r="X9" s="13">
        <v>529613.34</v>
      </c>
      <c r="Y9" s="13">
        <v>6001260.7000000002</v>
      </c>
    </row>
    <row r="10" spans="1:26" x14ac:dyDescent="0.25">
      <c r="A10" s="11" t="s">
        <v>8</v>
      </c>
      <c r="B10" s="12">
        <v>81271190.849999994</v>
      </c>
      <c r="C10" s="13">
        <v>80429824.689999998</v>
      </c>
      <c r="D10" s="12">
        <v>841366.15999999642</v>
      </c>
      <c r="E10" s="23">
        <v>1.0460872732756374E-2</v>
      </c>
      <c r="F10" s="12">
        <v>805303729.64999998</v>
      </c>
      <c r="G10" s="12">
        <v>704229936.75</v>
      </c>
      <c r="H10" s="12">
        <v>101073792.89999998</v>
      </c>
      <c r="I10" s="23">
        <v>0.14352385155117445</v>
      </c>
      <c r="L10" s="14" t="s">
        <v>8</v>
      </c>
      <c r="M10" s="13">
        <v>78847862.150000006</v>
      </c>
      <c r="N10" s="13">
        <v>75685924.75</v>
      </c>
      <c r="O10" s="13">
        <v>78389784.960000008</v>
      </c>
      <c r="P10" s="13">
        <v>77142628.070000008</v>
      </c>
      <c r="Q10" s="13">
        <v>77801942.099999994</v>
      </c>
      <c r="R10" s="13">
        <v>85966099.349999994</v>
      </c>
      <c r="S10" s="13">
        <v>73734101.949999988</v>
      </c>
      <c r="T10" s="13">
        <v>74228846.180000007</v>
      </c>
      <c r="U10" s="13">
        <v>82432747.239999995</v>
      </c>
      <c r="V10" s="13">
        <v>76998828.730000004</v>
      </c>
      <c r="W10" s="13">
        <v>80429824.689999998</v>
      </c>
      <c r="X10" s="13">
        <v>76171795</v>
      </c>
      <c r="Y10" s="13">
        <v>937830385.17000008</v>
      </c>
    </row>
    <row r="11" spans="1:26" x14ac:dyDescent="0.25">
      <c r="A11" s="11" t="s">
        <v>9</v>
      </c>
      <c r="B11" s="12">
        <v>1407428.41</v>
      </c>
      <c r="C11" s="13">
        <v>1319507.1299999999</v>
      </c>
      <c r="D11" s="12">
        <v>87921.280000000028</v>
      </c>
      <c r="E11" s="23">
        <v>6.6631909749513843E-2</v>
      </c>
      <c r="F11" s="12">
        <v>13942730.1</v>
      </c>
      <c r="G11" s="12">
        <v>11661196.560000001</v>
      </c>
      <c r="H11" s="12">
        <v>2281533.5399999991</v>
      </c>
      <c r="I11" s="23">
        <v>0.19565175222464468</v>
      </c>
      <c r="L11" s="14" t="s">
        <v>9</v>
      </c>
      <c r="M11" s="13">
        <v>1480512.84</v>
      </c>
      <c r="N11" s="13">
        <v>1417441.6</v>
      </c>
      <c r="O11" s="13">
        <v>1472077.65</v>
      </c>
      <c r="P11" s="13">
        <v>1252677.1399999999</v>
      </c>
      <c r="Q11" s="13">
        <v>1158081.82</v>
      </c>
      <c r="R11" s="13">
        <v>1452843.58</v>
      </c>
      <c r="S11" s="13">
        <v>1070542.96</v>
      </c>
      <c r="T11" s="13">
        <v>1107697.24</v>
      </c>
      <c r="U11" s="13">
        <v>1249321.73</v>
      </c>
      <c r="V11" s="13">
        <v>1162104.8899999999</v>
      </c>
      <c r="W11" s="13">
        <v>1319507.1299999999</v>
      </c>
      <c r="X11" s="13">
        <v>1481544.18</v>
      </c>
      <c r="Y11" s="13">
        <v>15624352.760000002</v>
      </c>
    </row>
    <row r="12" spans="1:26" x14ac:dyDescent="0.25">
      <c r="A12" s="11" t="s">
        <v>10</v>
      </c>
      <c r="B12" s="12">
        <v>2206087.41</v>
      </c>
      <c r="C12" s="13">
        <v>2375178.4900000002</v>
      </c>
      <c r="D12" s="12">
        <v>-169091.08000000007</v>
      </c>
      <c r="E12" s="23">
        <v>-7.1190893952563561E-2</v>
      </c>
      <c r="F12" s="12">
        <v>23229130.760000002</v>
      </c>
      <c r="G12" s="12">
        <v>21576138.319999997</v>
      </c>
      <c r="H12" s="12">
        <v>1652992.4400000051</v>
      </c>
      <c r="I12" s="23">
        <v>7.6612061689823527E-2</v>
      </c>
      <c r="L12" s="14" t="s">
        <v>10</v>
      </c>
      <c r="M12" s="13">
        <v>2728706.96</v>
      </c>
      <c r="N12" s="13">
        <v>2635805.08</v>
      </c>
      <c r="O12" s="13">
        <v>2322085.13</v>
      </c>
      <c r="P12" s="13">
        <v>2445864.62</v>
      </c>
      <c r="Q12" s="13">
        <v>2339070.67</v>
      </c>
      <c r="R12" s="13">
        <v>2366152.33</v>
      </c>
      <c r="S12" s="13">
        <v>2346285.5099999998</v>
      </c>
      <c r="T12" s="13">
        <v>2093598.06</v>
      </c>
      <c r="U12" s="13">
        <v>2298569.96</v>
      </c>
      <c r="V12" s="13">
        <v>2231168.09</v>
      </c>
      <c r="W12" s="13">
        <v>2375178.4900000002</v>
      </c>
      <c r="X12" s="13">
        <v>2352178.0499999998</v>
      </c>
      <c r="Y12" s="13">
        <v>28534662.949999999</v>
      </c>
    </row>
    <row r="13" spans="1:26" x14ac:dyDescent="0.25">
      <c r="A13" s="11" t="s">
        <v>11</v>
      </c>
      <c r="B13" s="12">
        <v>44194.66</v>
      </c>
      <c r="C13" s="13">
        <v>78049.23</v>
      </c>
      <c r="D13" s="12">
        <v>-33854.569999999992</v>
      </c>
      <c r="E13" s="23">
        <v>-0.43375917994322294</v>
      </c>
      <c r="F13" s="12">
        <v>337975.04999999993</v>
      </c>
      <c r="G13" s="12">
        <v>269679.74</v>
      </c>
      <c r="H13" s="12">
        <v>68295.309999999939</v>
      </c>
      <c r="I13" s="23">
        <v>0.25324597984260866</v>
      </c>
      <c r="L13" s="14" t="s">
        <v>11</v>
      </c>
      <c r="M13" s="13">
        <v>31788.37</v>
      </c>
      <c r="N13" s="13">
        <v>33706.5</v>
      </c>
      <c r="O13" s="13">
        <v>42890.27</v>
      </c>
      <c r="P13" s="13">
        <v>34896.69</v>
      </c>
      <c r="Q13" s="13">
        <v>28806.63</v>
      </c>
      <c r="R13" s="13">
        <v>19612.29</v>
      </c>
      <c r="S13" s="13">
        <v>28858.36</v>
      </c>
      <c r="T13" s="13">
        <v>23870.79</v>
      </c>
      <c r="U13" s="13">
        <v>25249.84</v>
      </c>
      <c r="V13" s="13">
        <v>32188.87</v>
      </c>
      <c r="W13" s="13">
        <v>78049.23</v>
      </c>
      <c r="X13" s="13">
        <v>34645.599999999999</v>
      </c>
      <c r="Y13" s="13">
        <v>414563.43999999994</v>
      </c>
    </row>
    <row r="14" spans="1:26" x14ac:dyDescent="0.25">
      <c r="A14" s="11" t="s">
        <v>12</v>
      </c>
      <c r="B14" s="12">
        <v>386511.77</v>
      </c>
      <c r="C14" s="13">
        <v>601599.16</v>
      </c>
      <c r="D14" s="12">
        <v>-215087.39</v>
      </c>
      <c r="E14" s="23">
        <v>-0.35752608098721417</v>
      </c>
      <c r="F14" s="12">
        <v>5500226.9900000002</v>
      </c>
      <c r="G14" s="12">
        <v>5226004.2799999993</v>
      </c>
      <c r="H14" s="12">
        <v>274222.71000000089</v>
      </c>
      <c r="I14" s="23">
        <v>5.2472729700864487E-2</v>
      </c>
      <c r="L14" s="14" t="s">
        <v>12</v>
      </c>
      <c r="M14" s="13">
        <v>640758.59</v>
      </c>
      <c r="N14" s="13">
        <v>575153.29</v>
      </c>
      <c r="O14" s="13">
        <v>514685.69</v>
      </c>
      <c r="P14" s="13">
        <v>541856.35</v>
      </c>
      <c r="Q14" s="13">
        <v>607169.26</v>
      </c>
      <c r="R14" s="13">
        <v>574625.31999999995</v>
      </c>
      <c r="S14" s="13">
        <v>716930.92</v>
      </c>
      <c r="T14" s="13">
        <v>421406.23</v>
      </c>
      <c r="U14" s="13">
        <v>633418.63</v>
      </c>
      <c r="V14" s="13">
        <v>528320.21</v>
      </c>
      <c r="W14" s="13">
        <v>601599.16</v>
      </c>
      <c r="X14" s="13">
        <v>535429.86</v>
      </c>
      <c r="Y14" s="13">
        <v>6891353.5099999998</v>
      </c>
    </row>
    <row r="15" spans="1:26" x14ac:dyDescent="0.25">
      <c r="A15" s="11" t="s">
        <v>13</v>
      </c>
      <c r="B15" s="12">
        <v>1035913.47</v>
      </c>
      <c r="C15" s="13">
        <v>989897.59</v>
      </c>
      <c r="D15" s="12">
        <v>46015.880000000005</v>
      </c>
      <c r="E15" s="23">
        <v>4.6485495534947213E-2</v>
      </c>
      <c r="F15" s="12">
        <v>9627522.0300000012</v>
      </c>
      <c r="G15" s="12">
        <v>8716738.5299999975</v>
      </c>
      <c r="H15" s="12">
        <v>910783.50000000373</v>
      </c>
      <c r="I15" s="23">
        <v>0.10448672939602377</v>
      </c>
      <c r="L15" s="14" t="s">
        <v>13</v>
      </c>
      <c r="M15" s="13">
        <v>926243</v>
      </c>
      <c r="N15" s="13">
        <v>953737.48</v>
      </c>
      <c r="O15" s="13">
        <v>909371.78</v>
      </c>
      <c r="P15" s="13">
        <v>1024188.69</v>
      </c>
      <c r="Q15" s="13">
        <v>908852.25</v>
      </c>
      <c r="R15" s="13">
        <v>834824.3</v>
      </c>
      <c r="S15" s="13">
        <v>751783.14</v>
      </c>
      <c r="T15" s="13">
        <v>846529.85</v>
      </c>
      <c r="U15" s="13">
        <v>1561208.04</v>
      </c>
      <c r="V15" s="13">
        <v>834696.11</v>
      </c>
      <c r="W15" s="13">
        <v>989897.59</v>
      </c>
      <c r="X15" s="13">
        <v>928088.66</v>
      </c>
      <c r="Y15" s="13">
        <v>11469420.889999997</v>
      </c>
    </row>
    <row r="16" spans="1:26" x14ac:dyDescent="0.25">
      <c r="A16" s="11" t="s">
        <v>14</v>
      </c>
      <c r="B16" s="12">
        <v>356661.32</v>
      </c>
      <c r="C16" s="13">
        <v>401542.47</v>
      </c>
      <c r="D16" s="12">
        <v>-44881.149999999965</v>
      </c>
      <c r="E16" s="23">
        <v>-0.11177186313567272</v>
      </c>
      <c r="F16" s="12">
        <v>3861727.1399999997</v>
      </c>
      <c r="G16" s="12">
        <v>3647886.79</v>
      </c>
      <c r="H16" s="12">
        <v>213840.34999999963</v>
      </c>
      <c r="I16" s="23">
        <v>5.8620336186474588E-2</v>
      </c>
      <c r="L16" s="14" t="s">
        <v>14</v>
      </c>
      <c r="M16" s="13">
        <v>383388.62</v>
      </c>
      <c r="N16" s="13">
        <v>422897.96</v>
      </c>
      <c r="O16" s="13">
        <v>413359.43</v>
      </c>
      <c r="P16" s="13">
        <v>466607.89</v>
      </c>
      <c r="Q16" s="13">
        <v>375743.46</v>
      </c>
      <c r="R16" s="13">
        <v>293828.53000000003</v>
      </c>
      <c r="S16" s="13">
        <v>596773.68999999994</v>
      </c>
      <c r="T16" s="13">
        <v>338701.45</v>
      </c>
      <c r="U16" s="13">
        <v>356585.76</v>
      </c>
      <c r="V16" s="13">
        <v>367703.98</v>
      </c>
      <c r="W16" s="13">
        <v>401542.47</v>
      </c>
      <c r="X16" s="13">
        <v>334929.40000000002</v>
      </c>
      <c r="Y16" s="13">
        <v>4752062.6400000006</v>
      </c>
    </row>
    <row r="17" spans="1:25" x14ac:dyDescent="0.25">
      <c r="A17" s="11" t="s">
        <v>15</v>
      </c>
      <c r="B17" s="12">
        <v>52502.29</v>
      </c>
      <c r="C17" s="13">
        <v>45897.03</v>
      </c>
      <c r="D17" s="12">
        <v>6605.260000000002</v>
      </c>
      <c r="E17" s="23">
        <v>0.14391475875454254</v>
      </c>
      <c r="F17" s="12">
        <v>527453.13</v>
      </c>
      <c r="G17" s="12">
        <v>484048.87999999995</v>
      </c>
      <c r="H17" s="12">
        <v>43404.250000000058</v>
      </c>
      <c r="I17" s="23">
        <v>8.9669146636596003E-2</v>
      </c>
      <c r="L17" s="14" t="s">
        <v>15</v>
      </c>
      <c r="M17" s="13">
        <v>72903.02</v>
      </c>
      <c r="N17" s="13">
        <v>48857.26</v>
      </c>
      <c r="O17" s="13">
        <v>53725.99</v>
      </c>
      <c r="P17" s="13">
        <v>83991.44</v>
      </c>
      <c r="Q17" s="13">
        <v>36225.360000000001</v>
      </c>
      <c r="R17" s="13">
        <v>50852.87</v>
      </c>
      <c r="S17" s="13">
        <v>31692.79</v>
      </c>
      <c r="T17" s="13">
        <v>60480.800000000003</v>
      </c>
      <c r="U17" s="13">
        <v>45319.35</v>
      </c>
      <c r="V17" s="13">
        <v>56066.48</v>
      </c>
      <c r="W17" s="13">
        <v>45897.03</v>
      </c>
      <c r="X17" s="13">
        <v>58291.199999999997</v>
      </c>
      <c r="Y17" s="13">
        <v>644303.59</v>
      </c>
    </row>
    <row r="18" spans="1:25" x14ac:dyDescent="0.25">
      <c r="A18" s="11" t="s">
        <v>16</v>
      </c>
      <c r="B18" s="12">
        <v>1051188.28</v>
      </c>
      <c r="C18" s="13">
        <v>1121971.77</v>
      </c>
      <c r="D18" s="12">
        <v>-70783.489999999991</v>
      </c>
      <c r="E18" s="23">
        <v>-6.3088476816132361E-2</v>
      </c>
      <c r="F18" s="12">
        <v>10747839.309999999</v>
      </c>
      <c r="G18" s="12">
        <v>8897509.5</v>
      </c>
      <c r="H18" s="12">
        <v>1850329.8099999987</v>
      </c>
      <c r="I18" s="23">
        <v>0.20796041971070653</v>
      </c>
      <c r="L18" s="14" t="s">
        <v>16</v>
      </c>
      <c r="M18" s="13">
        <v>1063051.1499999999</v>
      </c>
      <c r="N18" s="13">
        <v>1091966.8</v>
      </c>
      <c r="O18" s="13">
        <v>1031594.17</v>
      </c>
      <c r="P18" s="13">
        <v>999361.46</v>
      </c>
      <c r="Q18" s="13">
        <v>909436.82</v>
      </c>
      <c r="R18" s="13">
        <v>1068065.97</v>
      </c>
      <c r="S18" s="13">
        <v>861134.5</v>
      </c>
      <c r="T18" s="13">
        <v>855135.21</v>
      </c>
      <c r="U18" s="13">
        <v>1017763.42</v>
      </c>
      <c r="V18" s="13">
        <v>932336.38</v>
      </c>
      <c r="W18" s="13">
        <v>1121971.77</v>
      </c>
      <c r="X18" s="13">
        <v>1030057.01</v>
      </c>
      <c r="Y18" s="13">
        <v>11981874.66</v>
      </c>
    </row>
    <row r="19" spans="1:25" x14ac:dyDescent="0.25">
      <c r="A19" s="11" t="s">
        <v>17</v>
      </c>
      <c r="B19" s="12">
        <v>52571.46</v>
      </c>
      <c r="C19" s="13">
        <v>56195.57</v>
      </c>
      <c r="D19" s="12">
        <v>-3624.1100000000006</v>
      </c>
      <c r="E19" s="23">
        <v>-6.449102660583389E-2</v>
      </c>
      <c r="F19" s="12">
        <v>561658.75</v>
      </c>
      <c r="G19" s="12">
        <v>504878.57000000007</v>
      </c>
      <c r="H19" s="12">
        <v>56780.179999999935</v>
      </c>
      <c r="I19" s="23">
        <v>0.11246304235095565</v>
      </c>
      <c r="L19" s="14" t="s">
        <v>17</v>
      </c>
      <c r="M19" s="13">
        <v>60008.4</v>
      </c>
      <c r="N19" s="13">
        <v>67942.460000000006</v>
      </c>
      <c r="O19" s="13">
        <v>58116.39</v>
      </c>
      <c r="P19" s="13">
        <v>63720.78</v>
      </c>
      <c r="Q19" s="13">
        <v>50288.1</v>
      </c>
      <c r="R19" s="13">
        <v>51387.69</v>
      </c>
      <c r="S19" s="13">
        <v>47396.84</v>
      </c>
      <c r="T19" s="13">
        <v>54048.65</v>
      </c>
      <c r="U19" s="13">
        <v>51969.26</v>
      </c>
      <c r="V19" s="13">
        <v>70858.539999999994</v>
      </c>
      <c r="W19" s="13">
        <v>56195.57</v>
      </c>
      <c r="X19" s="13">
        <v>66349.81</v>
      </c>
      <c r="Y19" s="13">
        <v>698282.49</v>
      </c>
    </row>
    <row r="20" spans="1:25" x14ac:dyDescent="0.25">
      <c r="A20" s="11" t="s">
        <v>18</v>
      </c>
      <c r="B20" s="12">
        <v>1312919.5</v>
      </c>
      <c r="C20" s="13">
        <v>1258950.96</v>
      </c>
      <c r="D20" s="12">
        <v>53968.540000000037</v>
      </c>
      <c r="E20" s="23">
        <v>4.2867865162913125E-2</v>
      </c>
      <c r="F20" s="12">
        <v>11966326.860000001</v>
      </c>
      <c r="G20" s="12">
        <v>9876034.5600000005</v>
      </c>
      <c r="H20" s="12">
        <v>2090292.3000000007</v>
      </c>
      <c r="I20" s="23">
        <v>0.21165299567359966</v>
      </c>
      <c r="L20" s="14" t="s">
        <v>18</v>
      </c>
      <c r="M20" s="13">
        <v>1251087.02</v>
      </c>
      <c r="N20" s="13">
        <v>1118074.3500000001</v>
      </c>
      <c r="O20" s="13">
        <v>1099509.98</v>
      </c>
      <c r="P20" s="13">
        <v>1005002.74</v>
      </c>
      <c r="Q20" s="13">
        <v>1087599.05</v>
      </c>
      <c r="R20" s="13">
        <v>1083438.0900000001</v>
      </c>
      <c r="S20" s="13">
        <v>1013562.64</v>
      </c>
      <c r="T20" s="13">
        <v>1041197.3</v>
      </c>
      <c r="U20" s="13">
        <v>1176563.3899999999</v>
      </c>
      <c r="V20" s="13">
        <v>1341807.93</v>
      </c>
      <c r="W20" s="13">
        <v>1258950.96</v>
      </c>
      <c r="X20" s="13">
        <v>1287807.98</v>
      </c>
      <c r="Y20" s="13">
        <v>13764601.43</v>
      </c>
    </row>
    <row r="21" spans="1:25" x14ac:dyDescent="0.25">
      <c r="A21" s="11" t="s">
        <v>19</v>
      </c>
      <c r="B21" s="12">
        <v>220846.99</v>
      </c>
      <c r="C21" s="13">
        <v>205182.79</v>
      </c>
      <c r="D21" s="12">
        <v>15664.199999999983</v>
      </c>
      <c r="E21" s="23">
        <v>7.634266012271293E-2</v>
      </c>
      <c r="F21" s="12">
        <v>2507139.5999999996</v>
      </c>
      <c r="G21" s="12">
        <v>2329008.7200000002</v>
      </c>
      <c r="H21" s="12">
        <v>178130.87999999942</v>
      </c>
      <c r="I21" s="23">
        <v>7.6483560782889384E-2</v>
      </c>
      <c r="L21" s="14" t="s">
        <v>19</v>
      </c>
      <c r="M21" s="13">
        <v>234799.06</v>
      </c>
      <c r="N21" s="13">
        <v>226863.64</v>
      </c>
      <c r="O21" s="13">
        <v>225824.12</v>
      </c>
      <c r="P21" s="13">
        <v>458554.13</v>
      </c>
      <c r="Q21" s="13">
        <v>434958.53</v>
      </c>
      <c r="R21" s="13">
        <v>170145.42</v>
      </c>
      <c r="S21" s="13">
        <v>196037.34</v>
      </c>
      <c r="T21" s="13">
        <v>200081.08</v>
      </c>
      <c r="U21" s="13">
        <v>181745.4</v>
      </c>
      <c r="V21" s="13">
        <v>202131.57</v>
      </c>
      <c r="W21" s="13">
        <v>205182.79</v>
      </c>
      <c r="X21" s="13">
        <v>171738.97</v>
      </c>
      <c r="Y21" s="13">
        <v>2908062.0500000003</v>
      </c>
    </row>
    <row r="22" spans="1:25" x14ac:dyDescent="0.25">
      <c r="A22" s="11" t="s">
        <v>20</v>
      </c>
      <c r="B22" s="12">
        <v>678649.24</v>
      </c>
      <c r="C22" s="13">
        <v>401377.59</v>
      </c>
      <c r="D22" s="12">
        <v>277271.64999999997</v>
      </c>
      <c r="E22" s="23">
        <v>0.69080002697709142</v>
      </c>
      <c r="F22" s="12">
        <v>5041318.8600000003</v>
      </c>
      <c r="G22" s="12">
        <v>3676099.8899999997</v>
      </c>
      <c r="H22" s="12">
        <v>1365218.9700000007</v>
      </c>
      <c r="I22" s="23">
        <v>0.37137700575378019</v>
      </c>
      <c r="L22" s="14" t="s">
        <v>20</v>
      </c>
      <c r="M22" s="13">
        <v>356140.7</v>
      </c>
      <c r="N22" s="13">
        <v>453809.61</v>
      </c>
      <c r="O22" s="13">
        <v>390963.94</v>
      </c>
      <c r="P22" s="13">
        <v>357854.01</v>
      </c>
      <c r="Q22" s="13">
        <v>447421.1</v>
      </c>
      <c r="R22" s="13">
        <v>461968.34</v>
      </c>
      <c r="S22" s="13">
        <v>365644.36</v>
      </c>
      <c r="T22" s="13">
        <v>434231.7</v>
      </c>
      <c r="U22" s="13">
        <v>408066.13</v>
      </c>
      <c r="V22" s="13">
        <v>398102.34</v>
      </c>
      <c r="W22" s="13">
        <v>401377.59</v>
      </c>
      <c r="X22" s="13">
        <v>482646</v>
      </c>
      <c r="Y22" s="13">
        <v>4958225.8199999994</v>
      </c>
    </row>
    <row r="23" spans="1:25" x14ac:dyDescent="0.25">
      <c r="A23" s="11" t="s">
        <v>21</v>
      </c>
      <c r="B23" s="12">
        <v>14246874.289999999</v>
      </c>
      <c r="C23" s="13">
        <v>14423023.24</v>
      </c>
      <c r="D23" s="12">
        <v>-176148.95000000112</v>
      </c>
      <c r="E23" s="23">
        <v>-1.2213039323924788E-2</v>
      </c>
      <c r="F23" s="12">
        <v>148983910.61000001</v>
      </c>
      <c r="G23" s="12">
        <v>126800290.64000002</v>
      </c>
      <c r="H23" s="12">
        <v>22183619.969999999</v>
      </c>
      <c r="I23" s="23">
        <v>0.17494928330236828</v>
      </c>
      <c r="L23" s="14" t="s">
        <v>21</v>
      </c>
      <c r="M23" s="13">
        <v>14967264.9</v>
      </c>
      <c r="N23" s="13">
        <v>15246077.09</v>
      </c>
      <c r="O23" s="13">
        <v>14933759.720000001</v>
      </c>
      <c r="P23" s="13">
        <v>13860111.629999999</v>
      </c>
      <c r="Q23" s="13">
        <v>13564656.109999999</v>
      </c>
      <c r="R23" s="13">
        <v>15947869.350000001</v>
      </c>
      <c r="S23" s="13">
        <v>11873709.65</v>
      </c>
      <c r="T23" s="13">
        <v>12545078.369999999</v>
      </c>
      <c r="U23" s="13">
        <v>13861763.819999998</v>
      </c>
      <c r="V23" s="13">
        <v>13558157.33</v>
      </c>
      <c r="W23" s="13">
        <v>14423023.24</v>
      </c>
      <c r="X23" s="13">
        <v>14744176.370000001</v>
      </c>
      <c r="Y23" s="13">
        <v>169525647.58000004</v>
      </c>
    </row>
    <row r="24" spans="1:25" x14ac:dyDescent="0.25">
      <c r="A24" s="11" t="s">
        <v>22</v>
      </c>
      <c r="B24" s="12">
        <v>354236.48</v>
      </c>
      <c r="C24" s="13">
        <v>406937.85</v>
      </c>
      <c r="D24" s="12">
        <v>-52701.369999999995</v>
      </c>
      <c r="E24" s="24">
        <v>-0.12950717167252934</v>
      </c>
      <c r="F24" s="12">
        <v>4750419.7699999996</v>
      </c>
      <c r="G24" s="12">
        <v>3929506.0499999993</v>
      </c>
      <c r="H24" s="12">
        <v>820913.7200000002</v>
      </c>
      <c r="I24" s="24">
        <v>0.20891015551432993</v>
      </c>
      <c r="L24" s="14" t="s">
        <v>22</v>
      </c>
      <c r="M24" s="13">
        <v>450622.98</v>
      </c>
      <c r="N24" s="13">
        <v>427365.61</v>
      </c>
      <c r="O24" s="13">
        <v>597915.25</v>
      </c>
      <c r="P24" s="13">
        <v>576380.63</v>
      </c>
      <c r="Q24" s="13">
        <v>403369.51</v>
      </c>
      <c r="R24" s="13">
        <v>399855.17</v>
      </c>
      <c r="S24" s="13">
        <v>371413.59</v>
      </c>
      <c r="T24" s="13">
        <v>387337.08</v>
      </c>
      <c r="U24" s="13">
        <v>315246.23</v>
      </c>
      <c r="V24" s="13">
        <v>449045.06</v>
      </c>
      <c r="W24" s="13">
        <v>406937.85</v>
      </c>
      <c r="X24" s="13">
        <v>383522.27</v>
      </c>
      <c r="Y24" s="13">
        <v>5169011.2299999986</v>
      </c>
    </row>
    <row r="25" spans="1:25" x14ac:dyDescent="0.25">
      <c r="B25" s="12"/>
      <c r="C25" s="15"/>
      <c r="E25" s="23"/>
      <c r="F25" s="12"/>
      <c r="G25" s="12"/>
      <c r="H25" s="12"/>
      <c r="I25" s="23"/>
      <c r="L25" s="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4"/>
    </row>
    <row r="26" spans="1:25" ht="15.75" thickBot="1" x14ac:dyDescent="0.3">
      <c r="A26" t="s">
        <v>5</v>
      </c>
      <c r="B26" s="16">
        <v>107550506.27999996</v>
      </c>
      <c r="C26" s="13">
        <v>107005059.85999997</v>
      </c>
      <c r="D26" s="16">
        <v>545446.41999999515</v>
      </c>
      <c r="E26" s="25">
        <v>5.0973890460284917E-3</v>
      </c>
      <c r="F26" s="16">
        <v>1074196929.6800001</v>
      </c>
      <c r="G26" s="16">
        <v>935556472.78999984</v>
      </c>
      <c r="H26" s="16">
        <v>138640456.88999996</v>
      </c>
      <c r="I26" s="25">
        <v>0.14819036682686734</v>
      </c>
      <c r="L26" s="4" t="s">
        <v>5</v>
      </c>
      <c r="M26" s="13">
        <v>106295772.10000004</v>
      </c>
      <c r="N26" s="13">
        <v>103190761.27999999</v>
      </c>
      <c r="O26" s="13">
        <v>105245529.60000001</v>
      </c>
      <c r="P26" s="13">
        <v>103024948.37999998</v>
      </c>
      <c r="Q26" s="13">
        <v>102769322.98999996</v>
      </c>
      <c r="R26" s="13">
        <v>113656943.11999999</v>
      </c>
      <c r="S26" s="13">
        <v>96254584.190000013</v>
      </c>
      <c r="T26" s="13">
        <v>96937634.230000004</v>
      </c>
      <c r="U26" s="13">
        <v>108180976.90000001</v>
      </c>
      <c r="V26" s="13">
        <v>101932589.95000002</v>
      </c>
      <c r="W26" s="13">
        <v>107005059.85999997</v>
      </c>
      <c r="X26" s="13">
        <v>102896241.55000001</v>
      </c>
      <c r="Y26" s="13">
        <v>1247390364.1500001</v>
      </c>
    </row>
    <row r="27" spans="1:25" ht="15.75" thickTop="1" x14ac:dyDescent="0.25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t="s">
        <v>23</v>
      </c>
      <c r="B28" s="12">
        <v>18294477.359999999</v>
      </c>
    </row>
    <row r="29" spans="1:25" x14ac:dyDescent="0.25">
      <c r="A29" t="s">
        <v>24</v>
      </c>
      <c r="B29" s="12">
        <v>0</v>
      </c>
      <c r="M29" s="12"/>
    </row>
    <row r="30" spans="1:25" x14ac:dyDescent="0.25">
      <c r="A30" t="s">
        <v>25</v>
      </c>
      <c r="B30" s="12">
        <v>0</v>
      </c>
      <c r="L30" s="1" t="s">
        <v>28</v>
      </c>
    </row>
    <row r="31" spans="1:25" ht="15.75" thickBot="1" x14ac:dyDescent="0.3">
      <c r="A31" t="s">
        <v>5</v>
      </c>
      <c r="B31" s="16">
        <v>125844983.63999996</v>
      </c>
    </row>
    <row r="32" spans="1:25" ht="15.75" thickTop="1" x14ac:dyDescent="0.25"/>
    <row r="33" spans="2:25" ht="15.75" thickBot="1" x14ac:dyDescent="0.3">
      <c r="M33" s="17">
        <v>45474</v>
      </c>
      <c r="N33" s="17">
        <v>45505</v>
      </c>
      <c r="O33" s="17">
        <v>45536</v>
      </c>
      <c r="P33" s="17">
        <v>45566</v>
      </c>
      <c r="Q33" s="17">
        <v>45597</v>
      </c>
      <c r="R33" s="17">
        <v>45627</v>
      </c>
      <c r="S33" s="17">
        <v>45658</v>
      </c>
      <c r="T33" s="17">
        <v>45689</v>
      </c>
      <c r="U33" s="17">
        <v>45717</v>
      </c>
      <c r="V33" s="17">
        <v>45748</v>
      </c>
      <c r="W33" s="17">
        <v>45778</v>
      </c>
      <c r="X33" s="17">
        <v>45809</v>
      </c>
      <c r="Y33" s="18" t="s">
        <v>5</v>
      </c>
    </row>
    <row r="34" spans="2:25" x14ac:dyDescent="0.25">
      <c r="B34" s="12"/>
    </row>
    <row r="35" spans="2:25" x14ac:dyDescent="0.25">
      <c r="L35" s="11" t="s">
        <v>6</v>
      </c>
      <c r="M35" s="19">
        <v>2228089.46</v>
      </c>
      <c r="N35" s="19">
        <v>2212002.54</v>
      </c>
      <c r="O35" s="19">
        <v>2219196.3199999998</v>
      </c>
      <c r="P35" s="19">
        <v>2119634.7999999998</v>
      </c>
      <c r="Q35" s="19">
        <v>831220.31</v>
      </c>
      <c r="R35" s="19">
        <v>2537930.73</v>
      </c>
      <c r="S35" s="19">
        <v>1929235.44</v>
      </c>
      <c r="T35" s="19">
        <v>1655636.08</v>
      </c>
      <c r="U35" s="19">
        <v>1824481.16</v>
      </c>
      <c r="V35" s="19">
        <v>2272469.7799999998</v>
      </c>
      <c r="W35" s="19">
        <v>2267836.42</v>
      </c>
      <c r="X35" s="19"/>
      <c r="Y35" s="20">
        <v>22097733.039999999</v>
      </c>
    </row>
    <row r="36" spans="2:25" x14ac:dyDescent="0.25">
      <c r="L36" s="11" t="s">
        <v>7</v>
      </c>
      <c r="M36" s="19">
        <v>481166.04</v>
      </c>
      <c r="N36" s="19">
        <v>479831.92</v>
      </c>
      <c r="O36" s="19">
        <v>482491.24</v>
      </c>
      <c r="P36" s="19">
        <v>459262.64</v>
      </c>
      <c r="Q36" s="19">
        <v>234468.39</v>
      </c>
      <c r="R36" s="19">
        <v>444345.39</v>
      </c>
      <c r="S36" s="19">
        <v>515609.51</v>
      </c>
      <c r="T36" s="19">
        <v>472348.05</v>
      </c>
      <c r="U36" s="19">
        <v>515188.19</v>
      </c>
      <c r="V36" s="19">
        <v>520483.22</v>
      </c>
      <c r="W36" s="19">
        <v>604893.43999999994</v>
      </c>
      <c r="X36" s="19"/>
      <c r="Y36" s="20">
        <v>5210088.0299999993</v>
      </c>
    </row>
    <row r="37" spans="2:25" x14ac:dyDescent="0.25">
      <c r="L37" s="11" t="s">
        <v>8</v>
      </c>
      <c r="M37" s="19">
        <v>74363557.409999996</v>
      </c>
      <c r="N37" s="19">
        <v>74295381.930000007</v>
      </c>
      <c r="O37" s="19">
        <v>76237874.699999988</v>
      </c>
      <c r="P37" s="19">
        <v>74635896.439999998</v>
      </c>
      <c r="Q37" s="19">
        <v>35584285.609999999</v>
      </c>
      <c r="R37" s="19">
        <v>85150682.930000007</v>
      </c>
      <c r="S37" s="19">
        <v>69509068.350000009</v>
      </c>
      <c r="T37" s="19">
        <v>73406195.959999993</v>
      </c>
      <c r="U37" s="19">
        <v>80421963.549999997</v>
      </c>
      <c r="V37" s="19">
        <v>80427631.920000002</v>
      </c>
      <c r="W37" s="19">
        <v>81271190.849999994</v>
      </c>
      <c r="X37" s="19"/>
      <c r="Y37" s="20">
        <v>805303729.64999998</v>
      </c>
    </row>
    <row r="38" spans="2:25" x14ac:dyDescent="0.25">
      <c r="L38" s="11" t="s">
        <v>9</v>
      </c>
      <c r="M38" s="19">
        <v>1496178.5</v>
      </c>
      <c r="N38" s="19">
        <v>1435284</v>
      </c>
      <c r="O38" s="19">
        <v>1419213.04</v>
      </c>
      <c r="P38" s="19">
        <v>1142982.42</v>
      </c>
      <c r="Q38" s="19">
        <v>631884.28</v>
      </c>
      <c r="R38" s="19">
        <v>1176848.24</v>
      </c>
      <c r="S38" s="19">
        <v>1205346.06</v>
      </c>
      <c r="T38" s="19">
        <v>1353487.94</v>
      </c>
      <c r="U38" s="19">
        <v>1363438.6</v>
      </c>
      <c r="V38" s="19">
        <v>1310638.6100000001</v>
      </c>
      <c r="W38" s="19">
        <v>1407428.41</v>
      </c>
      <c r="X38" s="19"/>
      <c r="Y38" s="20">
        <v>13942730.1</v>
      </c>
    </row>
    <row r="39" spans="2:25" x14ac:dyDescent="0.25">
      <c r="L39" s="11" t="s">
        <v>10</v>
      </c>
      <c r="M39" s="19">
        <v>2352776.7799999998</v>
      </c>
      <c r="N39" s="19">
        <v>2335292.67</v>
      </c>
      <c r="O39" s="19">
        <v>2162038.58</v>
      </c>
      <c r="P39" s="19">
        <v>2352937.25</v>
      </c>
      <c r="Q39" s="19">
        <v>862886.48</v>
      </c>
      <c r="R39" s="19">
        <v>2132927.25</v>
      </c>
      <c r="S39" s="19">
        <v>1873238.32</v>
      </c>
      <c r="T39" s="19">
        <v>2428417.27</v>
      </c>
      <c r="U39" s="19">
        <v>2305532.9300000002</v>
      </c>
      <c r="V39" s="19">
        <v>2216995.8199999998</v>
      </c>
      <c r="W39" s="19">
        <v>2206087.41</v>
      </c>
      <c r="X39" s="19"/>
      <c r="Y39" s="20">
        <v>23229130.760000002</v>
      </c>
    </row>
    <row r="40" spans="2:25" x14ac:dyDescent="0.25">
      <c r="L40" s="11" t="s">
        <v>11</v>
      </c>
      <c r="M40" s="19">
        <v>31541.279999999999</v>
      </c>
      <c r="N40" s="19">
        <v>27953.07</v>
      </c>
      <c r="O40" s="19">
        <v>40771.68</v>
      </c>
      <c r="P40" s="19">
        <v>37859.1</v>
      </c>
      <c r="Q40" s="19">
        <v>20587.57</v>
      </c>
      <c r="R40" s="19">
        <v>36670.67</v>
      </c>
      <c r="S40" s="19">
        <v>34235.9</v>
      </c>
      <c r="T40" s="19">
        <v>25382.639999999999</v>
      </c>
      <c r="U40" s="19">
        <v>8258.5499999999993</v>
      </c>
      <c r="V40" s="19">
        <v>30519.93</v>
      </c>
      <c r="W40" s="19">
        <v>44194.66</v>
      </c>
      <c r="X40" s="19"/>
      <c r="Y40" s="20">
        <v>337975.04999999993</v>
      </c>
    </row>
    <row r="41" spans="2:25" x14ac:dyDescent="0.25">
      <c r="L41" s="11" t="s">
        <v>12</v>
      </c>
      <c r="M41" s="19">
        <v>613350.86</v>
      </c>
      <c r="N41" s="19">
        <v>548665.42000000004</v>
      </c>
      <c r="O41" s="19">
        <v>517039.25</v>
      </c>
      <c r="P41" s="19">
        <v>573179.86</v>
      </c>
      <c r="Q41" s="19">
        <v>112350.25</v>
      </c>
      <c r="R41" s="19">
        <v>540978.99</v>
      </c>
      <c r="S41" s="19">
        <v>479149.17</v>
      </c>
      <c r="T41" s="19">
        <v>651100.61</v>
      </c>
      <c r="U41" s="19">
        <v>493801.6</v>
      </c>
      <c r="V41" s="19">
        <v>584099.21</v>
      </c>
      <c r="W41" s="19">
        <v>386511.77</v>
      </c>
      <c r="X41" s="19"/>
      <c r="Y41" s="20">
        <v>5500226.9900000002</v>
      </c>
    </row>
    <row r="42" spans="2:25" x14ac:dyDescent="0.25">
      <c r="L42" s="11" t="s">
        <v>13</v>
      </c>
      <c r="M42" s="19">
        <v>976611.11</v>
      </c>
      <c r="N42" s="19">
        <v>1069188.18</v>
      </c>
      <c r="O42" s="19">
        <v>894385.33</v>
      </c>
      <c r="P42" s="19">
        <v>943972.60000000009</v>
      </c>
      <c r="Q42" s="19">
        <v>371282.14</v>
      </c>
      <c r="R42" s="19">
        <v>863123.97</v>
      </c>
      <c r="S42" s="19">
        <v>797468.2</v>
      </c>
      <c r="T42" s="19">
        <v>903210.4</v>
      </c>
      <c r="U42" s="19">
        <v>890447.94</v>
      </c>
      <c r="V42" s="19">
        <v>881918.69</v>
      </c>
      <c r="W42" s="19">
        <v>1035913.47</v>
      </c>
      <c r="X42" s="19"/>
      <c r="Y42" s="20">
        <v>9627522.0300000012</v>
      </c>
    </row>
    <row r="43" spans="2:25" x14ac:dyDescent="0.25">
      <c r="L43" s="11" t="s">
        <v>14</v>
      </c>
      <c r="M43" s="19">
        <v>396944.72</v>
      </c>
      <c r="N43" s="19">
        <v>381458.07</v>
      </c>
      <c r="O43" s="19">
        <v>318752.31</v>
      </c>
      <c r="P43" s="19">
        <v>354860.07</v>
      </c>
      <c r="Q43" s="19">
        <v>91010.25</v>
      </c>
      <c r="R43" s="19">
        <v>333823.96000000002</v>
      </c>
      <c r="S43" s="19">
        <v>325619.95</v>
      </c>
      <c r="T43" s="19">
        <v>438633.52</v>
      </c>
      <c r="U43" s="19">
        <v>414760.13</v>
      </c>
      <c r="V43" s="19">
        <v>449202.84</v>
      </c>
      <c r="W43" s="19">
        <v>356661.32</v>
      </c>
      <c r="X43" s="19"/>
      <c r="Y43" s="20">
        <v>3861727.1399999997</v>
      </c>
    </row>
    <row r="44" spans="2:25" x14ac:dyDescent="0.25">
      <c r="L44" s="11" t="s">
        <v>15</v>
      </c>
      <c r="M44" s="19">
        <v>45299.82</v>
      </c>
      <c r="N44" s="19">
        <v>52389.96</v>
      </c>
      <c r="O44" s="19">
        <v>43512.97</v>
      </c>
      <c r="P44" s="19">
        <v>35233.67</v>
      </c>
      <c r="Q44" s="19">
        <v>19938.79</v>
      </c>
      <c r="R44" s="19">
        <v>43151.08</v>
      </c>
      <c r="S44" s="19">
        <v>49733.43</v>
      </c>
      <c r="T44" s="19">
        <v>63638.559999999998</v>
      </c>
      <c r="U44" s="19">
        <v>58914.55</v>
      </c>
      <c r="V44" s="19">
        <v>63138.01</v>
      </c>
      <c r="W44" s="19">
        <v>52502.29</v>
      </c>
      <c r="X44" s="19"/>
      <c r="Y44" s="20">
        <v>527453.13</v>
      </c>
    </row>
    <row r="45" spans="2:25" x14ac:dyDescent="0.25">
      <c r="L45" s="11" t="s">
        <v>16</v>
      </c>
      <c r="M45" s="19">
        <v>928695.36</v>
      </c>
      <c r="N45" s="19">
        <v>1113953.96</v>
      </c>
      <c r="O45" s="19">
        <v>1049319.93</v>
      </c>
      <c r="P45" s="19">
        <v>931143.9</v>
      </c>
      <c r="Q45" s="19">
        <v>406213.84</v>
      </c>
      <c r="R45" s="19">
        <v>1006040.38</v>
      </c>
      <c r="S45" s="19">
        <v>929964.39</v>
      </c>
      <c r="T45" s="19">
        <v>1023818.63</v>
      </c>
      <c r="U45" s="19">
        <v>1144002.8999999999</v>
      </c>
      <c r="V45" s="19">
        <v>1163497.74</v>
      </c>
      <c r="W45" s="19">
        <v>1051188.28</v>
      </c>
      <c r="X45" s="19"/>
      <c r="Y45" s="20">
        <v>10747839.309999999</v>
      </c>
    </row>
    <row r="46" spans="2:25" x14ac:dyDescent="0.25">
      <c r="L46" s="11" t="s">
        <v>17</v>
      </c>
      <c r="M46" s="19">
        <v>56165.18</v>
      </c>
      <c r="N46" s="19">
        <v>72538.399999999994</v>
      </c>
      <c r="O46" s="19">
        <v>60256.65</v>
      </c>
      <c r="P46" s="19">
        <v>50875.49</v>
      </c>
      <c r="Q46" s="19">
        <v>19079.560000000001</v>
      </c>
      <c r="R46" s="19">
        <v>46098.69</v>
      </c>
      <c r="S46" s="19">
        <v>54077.38</v>
      </c>
      <c r="T46" s="19">
        <v>48588.29</v>
      </c>
      <c r="U46" s="19">
        <v>52782.9</v>
      </c>
      <c r="V46" s="19">
        <v>48624.75</v>
      </c>
      <c r="W46" s="19">
        <v>52571.46</v>
      </c>
      <c r="X46" s="19"/>
      <c r="Y46" s="20">
        <v>561658.75</v>
      </c>
    </row>
    <row r="47" spans="2:25" x14ac:dyDescent="0.25">
      <c r="L47" s="11" t="s">
        <v>18</v>
      </c>
      <c r="M47" s="19">
        <v>1149372.31</v>
      </c>
      <c r="N47" s="19">
        <v>1184819.6000000001</v>
      </c>
      <c r="O47" s="19">
        <v>1111100.75</v>
      </c>
      <c r="P47" s="19">
        <v>1018195.4400000001</v>
      </c>
      <c r="Q47" s="19">
        <v>500078.74</v>
      </c>
      <c r="R47" s="19">
        <v>1090521.52</v>
      </c>
      <c r="S47" s="19">
        <v>985240.88</v>
      </c>
      <c r="T47" s="19">
        <v>1215875.6499999999</v>
      </c>
      <c r="U47" s="19">
        <v>1274999.06</v>
      </c>
      <c r="V47" s="19">
        <v>1123203.4099999999</v>
      </c>
      <c r="W47" s="19">
        <v>1312919.5</v>
      </c>
      <c r="X47" s="19"/>
      <c r="Y47" s="20">
        <v>11966326.860000001</v>
      </c>
    </row>
    <row r="48" spans="2:25" x14ac:dyDescent="0.25">
      <c r="L48" s="11" t="s">
        <v>19</v>
      </c>
      <c r="M48" s="19">
        <v>151997.46</v>
      </c>
      <c r="N48" s="19">
        <v>272417.27</v>
      </c>
      <c r="O48" s="19">
        <v>246658.68</v>
      </c>
      <c r="P48" s="19">
        <v>229523.44</v>
      </c>
      <c r="Q48" s="19">
        <v>66407.42</v>
      </c>
      <c r="R48" s="19">
        <v>186143.46</v>
      </c>
      <c r="S48" s="19">
        <v>302331.34999999998</v>
      </c>
      <c r="T48" s="19">
        <v>251163.9</v>
      </c>
      <c r="U48" s="19">
        <v>272537.75</v>
      </c>
      <c r="V48" s="19">
        <v>307111.88</v>
      </c>
      <c r="W48" s="19">
        <v>220846.99</v>
      </c>
      <c r="X48" s="19"/>
      <c r="Y48" s="20">
        <v>2507139.5999999996</v>
      </c>
    </row>
    <row r="49" spans="12:25" x14ac:dyDescent="0.25">
      <c r="L49" s="11" t="s">
        <v>20</v>
      </c>
      <c r="M49" s="19">
        <v>376050.68</v>
      </c>
      <c r="N49" s="19">
        <v>460344.7</v>
      </c>
      <c r="O49" s="19">
        <v>428864.02</v>
      </c>
      <c r="P49" s="19">
        <v>418594.6</v>
      </c>
      <c r="Q49" s="19">
        <v>228834.9</v>
      </c>
      <c r="R49" s="19">
        <v>435898.79</v>
      </c>
      <c r="S49" s="19">
        <v>366883.54</v>
      </c>
      <c r="T49" s="19">
        <v>547735.75</v>
      </c>
      <c r="U49" s="19">
        <v>537565.59</v>
      </c>
      <c r="V49" s="19">
        <v>561897.05000000005</v>
      </c>
      <c r="W49" s="19">
        <v>678649.24</v>
      </c>
      <c r="X49" s="19"/>
      <c r="Y49" s="20">
        <v>5041318.8600000003</v>
      </c>
    </row>
    <row r="50" spans="12:25" x14ac:dyDescent="0.25">
      <c r="L50" s="11" t="s">
        <v>21</v>
      </c>
      <c r="M50" s="19">
        <v>14705632.17</v>
      </c>
      <c r="N50" s="19">
        <v>15048599.399999999</v>
      </c>
      <c r="O50" s="19">
        <v>14758705.1</v>
      </c>
      <c r="P50" s="19">
        <v>13710024.529999999</v>
      </c>
      <c r="Q50" s="19">
        <v>5934307.1900000004</v>
      </c>
      <c r="R50" s="19">
        <v>15349372.66</v>
      </c>
      <c r="S50" s="19">
        <v>12889365.15</v>
      </c>
      <c r="T50" s="19">
        <v>13899598.120000001</v>
      </c>
      <c r="U50" s="19">
        <v>13779790.310000001</v>
      </c>
      <c r="V50" s="19">
        <v>14661641.689999999</v>
      </c>
      <c r="W50" s="19">
        <v>14246874.289999999</v>
      </c>
      <c r="X50" s="19"/>
      <c r="Y50" s="20">
        <v>148983910.61000001</v>
      </c>
    </row>
    <row r="51" spans="12:25" x14ac:dyDescent="0.25">
      <c r="L51" s="11" t="s">
        <v>22</v>
      </c>
      <c r="M51" s="21">
        <v>884557.2</v>
      </c>
      <c r="N51" s="21">
        <v>424765.28</v>
      </c>
      <c r="O51" s="21">
        <v>488543.7</v>
      </c>
      <c r="P51" s="21">
        <v>552666.82000000007</v>
      </c>
      <c r="Q51" s="21">
        <v>163205.22</v>
      </c>
      <c r="R51" s="21">
        <v>374632.9</v>
      </c>
      <c r="S51" s="21">
        <v>309144.96999999997</v>
      </c>
      <c r="T51" s="21">
        <v>336497.77</v>
      </c>
      <c r="U51" s="21">
        <v>401272.79</v>
      </c>
      <c r="V51" s="21">
        <v>460896.64</v>
      </c>
      <c r="W51" s="21">
        <v>354236.48</v>
      </c>
      <c r="X51" s="21"/>
      <c r="Y51" s="22">
        <v>4750419.7699999996</v>
      </c>
    </row>
    <row r="53" spans="12:25" x14ac:dyDescent="0.25">
      <c r="L53" t="s">
        <v>5</v>
      </c>
      <c r="M53" s="20">
        <v>101237986.34</v>
      </c>
      <c r="N53" s="20">
        <v>101414886.36999997</v>
      </c>
      <c r="O53" s="20">
        <v>102478724.25000001</v>
      </c>
      <c r="P53" s="20">
        <v>99566843.069999963</v>
      </c>
      <c r="Q53" s="20">
        <v>46078040.940000005</v>
      </c>
      <c r="R53" s="20">
        <v>111749191.60999998</v>
      </c>
      <c r="S53" s="20">
        <v>92555711.990000024</v>
      </c>
      <c r="T53" s="20">
        <v>98721329.140000001</v>
      </c>
      <c r="U53" s="20">
        <v>105759738.5</v>
      </c>
      <c r="V53" s="20">
        <v>107083971.18999998</v>
      </c>
      <c r="W53" s="20">
        <v>107550506.27999996</v>
      </c>
      <c r="X53" s="20">
        <v>0</v>
      </c>
      <c r="Y53" s="20">
        <v>1074196929.6800001</v>
      </c>
    </row>
  </sheetData>
  <mergeCells count="2">
    <mergeCell ref="D4:E4"/>
    <mergeCell ref="H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9E0E-D249-4866-A25E-7952A764596F}">
  <dimension ref="A3:Z53"/>
  <sheetViews>
    <sheetView tabSelected="1"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3" spans="1:26" x14ac:dyDescent="0.25">
      <c r="L3" s="1" t="s">
        <v>26</v>
      </c>
    </row>
    <row r="4" spans="1:26" x14ac:dyDescent="0.25">
      <c r="B4" s="2" t="s">
        <v>27</v>
      </c>
      <c r="C4" s="2" t="s">
        <v>0</v>
      </c>
      <c r="D4" s="33" t="s">
        <v>1</v>
      </c>
      <c r="E4" s="33"/>
      <c r="F4" s="2" t="s">
        <v>27</v>
      </c>
      <c r="G4" s="2" t="s">
        <v>0</v>
      </c>
      <c r="H4" s="33" t="s">
        <v>1</v>
      </c>
      <c r="I4" s="33"/>
    </row>
    <row r="5" spans="1:26" x14ac:dyDescent="0.25">
      <c r="B5" s="32"/>
      <c r="C5" s="32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ht="15.75" thickBot="1" x14ac:dyDescent="0.3">
      <c r="B6" s="5" t="s">
        <v>40</v>
      </c>
      <c r="C6" s="6">
        <v>45444</v>
      </c>
      <c r="D6" s="5" t="s">
        <v>2</v>
      </c>
      <c r="E6" s="5" t="s">
        <v>3</v>
      </c>
      <c r="F6" s="5" t="s">
        <v>4</v>
      </c>
      <c r="G6" s="5" t="s">
        <v>4</v>
      </c>
      <c r="H6" s="5" t="s">
        <v>2</v>
      </c>
      <c r="I6" s="5" t="s">
        <v>3</v>
      </c>
      <c r="L6" s="4"/>
      <c r="M6" s="6">
        <v>45108</v>
      </c>
      <c r="N6" s="6">
        <v>45139</v>
      </c>
      <c r="O6" s="6">
        <v>45170</v>
      </c>
      <c r="P6" s="6">
        <v>45200</v>
      </c>
      <c r="Q6" s="6">
        <v>45231</v>
      </c>
      <c r="R6" s="6">
        <v>45261</v>
      </c>
      <c r="S6" s="6">
        <v>45292</v>
      </c>
      <c r="T6" s="6">
        <v>45323</v>
      </c>
      <c r="U6" s="6">
        <v>45352</v>
      </c>
      <c r="V6" s="6">
        <v>45383</v>
      </c>
      <c r="W6" s="6">
        <v>45413</v>
      </c>
      <c r="X6" s="6">
        <v>45444</v>
      </c>
      <c r="Y6" s="7" t="s">
        <v>5</v>
      </c>
      <c r="Z6" s="8"/>
    </row>
    <row r="7" spans="1:26" x14ac:dyDescent="0.25">
      <c r="C7" s="9"/>
      <c r="L7" s="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1:26" x14ac:dyDescent="0.25">
      <c r="A8" s="11" t="s">
        <v>6</v>
      </c>
      <c r="B8" s="12">
        <f>1570712.49+2318412.52</f>
        <v>3889125.01</v>
      </c>
      <c r="C8" s="13">
        <v>2303427.85</v>
      </c>
      <c r="D8" s="12">
        <f>B8-C8</f>
        <v>1585697.1599999997</v>
      </c>
      <c r="E8" s="26">
        <f>(B8-C8)/C8</f>
        <v>0.68840756614104481</v>
      </c>
      <c r="F8" s="12">
        <f>23668445.53+2318412.52</f>
        <v>25986858.050000001</v>
      </c>
      <c r="G8" s="12">
        <v>26222293.240000002</v>
      </c>
      <c r="H8" s="12">
        <f>F8-G8</f>
        <v>-235435.19000000134</v>
      </c>
      <c r="I8" s="26">
        <f>(F8-G8)/G8</f>
        <v>-8.978436319248535E-3</v>
      </c>
      <c r="L8" s="14" t="s">
        <v>6</v>
      </c>
      <c r="M8" s="13">
        <v>2270797.1</v>
      </c>
      <c r="N8" s="13">
        <v>2297838.0099999998</v>
      </c>
      <c r="O8" s="13">
        <v>2307816.0299999998</v>
      </c>
      <c r="P8" s="13">
        <v>2205973.69</v>
      </c>
      <c r="Q8" s="13">
        <v>2133706.2799999998</v>
      </c>
      <c r="R8" s="13">
        <v>2348208.15</v>
      </c>
      <c r="S8" s="13">
        <v>1788969.59</v>
      </c>
      <c r="T8" s="13">
        <v>1875829.58</v>
      </c>
      <c r="U8" s="13">
        <v>2079077.53</v>
      </c>
      <c r="V8" s="13">
        <v>2247774.54</v>
      </c>
      <c r="W8" s="13">
        <v>2362874.89</v>
      </c>
      <c r="X8" s="13">
        <v>2303427.85</v>
      </c>
      <c r="Y8" s="13">
        <v>26222293.240000002</v>
      </c>
    </row>
    <row r="9" spans="1:26" x14ac:dyDescent="0.25">
      <c r="A9" s="11" t="s">
        <v>7</v>
      </c>
      <c r="B9" s="12">
        <f>480241.37+706919.84</f>
        <v>1187161.21</v>
      </c>
      <c r="C9" s="13">
        <v>529613.34</v>
      </c>
      <c r="D9" s="12">
        <f>B9-C9</f>
        <v>657547.87</v>
      </c>
      <c r="E9" s="26">
        <f t="shared" ref="E9:E24" si="0">(B9-C9)/C9</f>
        <v>1.2415621366334919</v>
      </c>
      <c r="F9" s="12">
        <f>5690329.4+706919.84</f>
        <v>6397249.2400000002</v>
      </c>
      <c r="G9" s="12">
        <v>6001260.7000000002</v>
      </c>
      <c r="H9" s="12">
        <f t="shared" ref="H9:H24" si="1">F9-G9</f>
        <v>395988.54000000004</v>
      </c>
      <c r="I9" s="26">
        <f t="shared" ref="I9:I24" si="2">(F9-G9)/G9</f>
        <v>6.5984225614461309E-2</v>
      </c>
      <c r="L9" s="14" t="s">
        <v>7</v>
      </c>
      <c r="M9" s="13">
        <v>529837.24</v>
      </c>
      <c r="N9" s="13">
        <v>487299.79</v>
      </c>
      <c r="O9" s="13">
        <v>482049.1</v>
      </c>
      <c r="P9" s="13">
        <v>505278.42</v>
      </c>
      <c r="Q9" s="13">
        <v>481995.94</v>
      </c>
      <c r="R9" s="13">
        <v>567166.37</v>
      </c>
      <c r="S9" s="13">
        <v>459746.36</v>
      </c>
      <c r="T9" s="13">
        <v>423564.66</v>
      </c>
      <c r="U9" s="13">
        <v>486361.17</v>
      </c>
      <c r="V9" s="13">
        <v>521298.9</v>
      </c>
      <c r="W9" s="13">
        <v>527049.41</v>
      </c>
      <c r="X9" s="13">
        <v>529613.34</v>
      </c>
      <c r="Y9" s="13">
        <v>6001260.7000000002</v>
      </c>
    </row>
    <row r="10" spans="1:26" x14ac:dyDescent="0.25">
      <c r="A10" s="11" t="s">
        <v>8</v>
      </c>
      <c r="B10" s="12">
        <f>43596026.47+73885865.67</f>
        <v>117481892.14</v>
      </c>
      <c r="C10" s="13">
        <v>76171795</v>
      </c>
      <c r="D10" s="12">
        <f t="shared" ref="D10:D24" si="3">B10-C10</f>
        <v>41310097.140000001</v>
      </c>
      <c r="E10" s="26">
        <f t="shared" si="0"/>
        <v>0.54232799870345716</v>
      </c>
      <c r="F10" s="12">
        <f>848899756.12+73885865.67</f>
        <v>922785621.78999996</v>
      </c>
      <c r="G10" s="12">
        <v>937830385.17000008</v>
      </c>
      <c r="H10" s="12">
        <f t="shared" si="1"/>
        <v>-15044763.380000114</v>
      </c>
      <c r="I10" s="26">
        <f t="shared" si="2"/>
        <v>-1.6042094197313683E-2</v>
      </c>
      <c r="L10" s="14" t="s">
        <v>8</v>
      </c>
      <c r="M10" s="13">
        <v>78847862.150000006</v>
      </c>
      <c r="N10" s="13">
        <v>75685924.75</v>
      </c>
      <c r="O10" s="13">
        <v>78389784.960000008</v>
      </c>
      <c r="P10" s="13">
        <v>77142628.070000008</v>
      </c>
      <c r="Q10" s="13">
        <v>77801942.099999994</v>
      </c>
      <c r="R10" s="13">
        <v>85966099.349999994</v>
      </c>
      <c r="S10" s="13">
        <v>73734101.949999988</v>
      </c>
      <c r="T10" s="13">
        <v>74228846.180000007</v>
      </c>
      <c r="U10" s="13">
        <v>82432747.239999995</v>
      </c>
      <c r="V10" s="13">
        <v>76998828.730000004</v>
      </c>
      <c r="W10" s="13">
        <v>80429824.689999998</v>
      </c>
      <c r="X10" s="13">
        <v>76171795</v>
      </c>
      <c r="Y10" s="13">
        <v>937830385.17000008</v>
      </c>
    </row>
    <row r="11" spans="1:26" x14ac:dyDescent="0.25">
      <c r="A11" s="11" t="s">
        <v>9</v>
      </c>
      <c r="B11" s="12">
        <f>732489.52+1550481.38</f>
        <v>2282970.9</v>
      </c>
      <c r="C11" s="13">
        <v>1481544.18</v>
      </c>
      <c r="D11" s="12">
        <f t="shared" si="3"/>
        <v>801426.72</v>
      </c>
      <c r="E11" s="26">
        <f t="shared" si="0"/>
        <v>0.54094014260175494</v>
      </c>
      <c r="F11" s="12">
        <f>14675219.62+1550481.38</f>
        <v>16225701</v>
      </c>
      <c r="G11" s="12">
        <v>15624352.760000002</v>
      </c>
      <c r="H11" s="12">
        <f t="shared" si="1"/>
        <v>601348.23999999836</v>
      </c>
      <c r="I11" s="26">
        <f t="shared" si="2"/>
        <v>3.8487881657377425E-2</v>
      </c>
      <c r="L11" s="14" t="s">
        <v>9</v>
      </c>
      <c r="M11" s="13">
        <v>1480512.84</v>
      </c>
      <c r="N11" s="13">
        <v>1417441.6</v>
      </c>
      <c r="O11" s="13">
        <v>1472077.65</v>
      </c>
      <c r="P11" s="13">
        <v>1252677.1399999999</v>
      </c>
      <c r="Q11" s="13">
        <v>1158081.82</v>
      </c>
      <c r="R11" s="13">
        <v>1452843.58</v>
      </c>
      <c r="S11" s="13">
        <v>1070542.96</v>
      </c>
      <c r="T11" s="13">
        <v>1107697.24</v>
      </c>
      <c r="U11" s="13">
        <v>1249321.73</v>
      </c>
      <c r="V11" s="13">
        <v>1162104.8899999999</v>
      </c>
      <c r="W11" s="13">
        <v>1319507.1299999999</v>
      </c>
      <c r="X11" s="13">
        <v>1481544.18</v>
      </c>
      <c r="Y11" s="13">
        <v>15624352.760000002</v>
      </c>
    </row>
    <row r="12" spans="1:26" x14ac:dyDescent="0.25">
      <c r="A12" s="11" t="s">
        <v>10</v>
      </c>
      <c r="B12" s="12">
        <f>1163300.34+2459262.24</f>
        <v>3622562.58</v>
      </c>
      <c r="C12" s="13">
        <v>2352178.0499999998</v>
      </c>
      <c r="D12" s="12">
        <f t="shared" si="3"/>
        <v>1270384.5300000003</v>
      </c>
      <c r="E12" s="26">
        <f t="shared" si="0"/>
        <v>0.54008859150777311</v>
      </c>
      <c r="F12" s="12">
        <f>24392431.1+2459262.24</f>
        <v>26851693.340000004</v>
      </c>
      <c r="G12" s="12">
        <v>28534662.949999999</v>
      </c>
      <c r="H12" s="12">
        <f t="shared" si="1"/>
        <v>-1682969.6099999957</v>
      </c>
      <c r="I12" s="26">
        <f t="shared" si="2"/>
        <v>-5.8979831405367826E-2</v>
      </c>
      <c r="L12" s="14" t="s">
        <v>10</v>
      </c>
      <c r="M12" s="13">
        <v>2728706.96</v>
      </c>
      <c r="N12" s="13">
        <v>2635805.08</v>
      </c>
      <c r="O12" s="13">
        <v>2322085.13</v>
      </c>
      <c r="P12" s="13">
        <v>2445864.62</v>
      </c>
      <c r="Q12" s="13">
        <v>2339070.67</v>
      </c>
      <c r="R12" s="13">
        <v>2366152.33</v>
      </c>
      <c r="S12" s="13">
        <v>2346285.5099999998</v>
      </c>
      <c r="T12" s="13">
        <v>2093598.06</v>
      </c>
      <c r="U12" s="13">
        <v>2298569.96</v>
      </c>
      <c r="V12" s="13">
        <v>2231168.09</v>
      </c>
      <c r="W12" s="13">
        <v>2375178.4900000002</v>
      </c>
      <c r="X12" s="13">
        <v>2352178.0499999998</v>
      </c>
      <c r="Y12" s="13">
        <v>28534662.949999999</v>
      </c>
    </row>
    <row r="13" spans="1:26" x14ac:dyDescent="0.25">
      <c r="A13" s="11" t="s">
        <v>11</v>
      </c>
      <c r="B13" s="12">
        <f>9955.24+53301.33</f>
        <v>63256.57</v>
      </c>
      <c r="C13" s="13">
        <v>34645.599999999999</v>
      </c>
      <c r="D13" s="12">
        <f t="shared" si="3"/>
        <v>28610.97</v>
      </c>
      <c r="E13" s="26">
        <f t="shared" si="0"/>
        <v>0.82581828572748062</v>
      </c>
      <c r="F13" s="12">
        <f>347930.29+53301.33</f>
        <v>401231.62</v>
      </c>
      <c r="G13" s="12">
        <v>414563.43999999994</v>
      </c>
      <c r="H13" s="12">
        <f t="shared" si="1"/>
        <v>-13331.819999999949</v>
      </c>
      <c r="I13" s="26">
        <f t="shared" si="2"/>
        <v>-3.215869686916905E-2</v>
      </c>
      <c r="L13" s="14" t="s">
        <v>11</v>
      </c>
      <c r="M13" s="13">
        <v>31788.37</v>
      </c>
      <c r="N13" s="13">
        <v>33706.5</v>
      </c>
      <c r="O13" s="13">
        <v>42890.27</v>
      </c>
      <c r="P13" s="13">
        <v>34896.69</v>
      </c>
      <c r="Q13" s="13">
        <v>28806.63</v>
      </c>
      <c r="R13" s="13">
        <v>19612.29</v>
      </c>
      <c r="S13" s="13">
        <v>28858.36</v>
      </c>
      <c r="T13" s="13">
        <v>23870.79</v>
      </c>
      <c r="U13" s="13">
        <v>25249.84</v>
      </c>
      <c r="V13" s="13">
        <v>32188.87</v>
      </c>
      <c r="W13" s="13">
        <v>78049.23</v>
      </c>
      <c r="X13" s="13">
        <v>34645.599999999999</v>
      </c>
      <c r="Y13" s="13">
        <v>414563.43999999994</v>
      </c>
    </row>
    <row r="14" spans="1:26" x14ac:dyDescent="0.25">
      <c r="A14" s="11" t="s">
        <v>12</v>
      </c>
      <c r="B14" s="12">
        <f>314564.19+435562.48</f>
        <v>750126.66999999993</v>
      </c>
      <c r="C14" s="13">
        <v>535429.86</v>
      </c>
      <c r="D14" s="12">
        <f t="shared" si="3"/>
        <v>214696.80999999994</v>
      </c>
      <c r="E14" s="26">
        <f t="shared" si="0"/>
        <v>0.4009802703196268</v>
      </c>
      <c r="F14" s="12">
        <f>5814791.18+435562.48</f>
        <v>6250353.6600000001</v>
      </c>
      <c r="G14" s="12">
        <v>6891353.5099999998</v>
      </c>
      <c r="H14" s="12">
        <f t="shared" si="1"/>
        <v>-640999.84999999963</v>
      </c>
      <c r="I14" s="26">
        <f t="shared" si="2"/>
        <v>-9.3015087539748006E-2</v>
      </c>
      <c r="L14" s="14" t="s">
        <v>12</v>
      </c>
      <c r="M14" s="13">
        <v>640758.59</v>
      </c>
      <c r="N14" s="13">
        <v>575153.29</v>
      </c>
      <c r="O14" s="13">
        <v>514685.69</v>
      </c>
      <c r="P14" s="13">
        <v>541856.35</v>
      </c>
      <c r="Q14" s="13">
        <v>607169.26</v>
      </c>
      <c r="R14" s="13">
        <v>574625.31999999995</v>
      </c>
      <c r="S14" s="13">
        <v>716930.92</v>
      </c>
      <c r="T14" s="13">
        <v>421406.23</v>
      </c>
      <c r="U14" s="13">
        <v>633418.63</v>
      </c>
      <c r="V14" s="13">
        <v>528320.21</v>
      </c>
      <c r="W14" s="13">
        <v>601599.16</v>
      </c>
      <c r="X14" s="13">
        <v>535429.86</v>
      </c>
      <c r="Y14" s="13">
        <v>6891353.5099999998</v>
      </c>
    </row>
    <row r="15" spans="1:26" x14ac:dyDescent="0.25">
      <c r="A15" s="11" t="s">
        <v>13</v>
      </c>
      <c r="B15" s="12">
        <f>524551.35+930580.4</f>
        <v>1455131.75</v>
      </c>
      <c r="C15" s="13">
        <v>928088.66</v>
      </c>
      <c r="D15" s="12">
        <f t="shared" si="3"/>
        <v>527043.09</v>
      </c>
      <c r="E15" s="26">
        <f t="shared" si="0"/>
        <v>0.56788010964383506</v>
      </c>
      <c r="F15" s="12">
        <f>10152073.38+930580.4</f>
        <v>11082653.780000001</v>
      </c>
      <c r="G15" s="12">
        <v>11469420.889999997</v>
      </c>
      <c r="H15" s="12">
        <f t="shared" si="1"/>
        <v>-386767.10999999568</v>
      </c>
      <c r="I15" s="26">
        <f t="shared" si="2"/>
        <v>-3.3721590105496232E-2</v>
      </c>
      <c r="L15" s="14" t="s">
        <v>13</v>
      </c>
      <c r="M15" s="13">
        <v>926243</v>
      </c>
      <c r="N15" s="13">
        <v>953737.48</v>
      </c>
      <c r="O15" s="13">
        <v>909371.78</v>
      </c>
      <c r="P15" s="13">
        <v>1024188.69</v>
      </c>
      <c r="Q15" s="13">
        <v>908852.25</v>
      </c>
      <c r="R15" s="13">
        <v>834824.3</v>
      </c>
      <c r="S15" s="13">
        <v>751783.14</v>
      </c>
      <c r="T15" s="13">
        <v>846529.85</v>
      </c>
      <c r="U15" s="13">
        <v>1561208.04</v>
      </c>
      <c r="V15" s="13">
        <v>834696.11</v>
      </c>
      <c r="W15" s="13">
        <v>989897.59</v>
      </c>
      <c r="X15" s="13">
        <v>928088.66</v>
      </c>
      <c r="Y15" s="13">
        <v>11469420.889999997</v>
      </c>
    </row>
    <row r="16" spans="1:26" x14ac:dyDescent="0.25">
      <c r="A16" s="11" t="s">
        <v>14</v>
      </c>
      <c r="B16" s="12">
        <f>195988.62+502847.51</f>
        <v>698836.13</v>
      </c>
      <c r="C16" s="13">
        <v>334929.40000000002</v>
      </c>
      <c r="D16" s="12">
        <f t="shared" si="3"/>
        <v>363906.73</v>
      </c>
      <c r="E16" s="26">
        <f t="shared" si="0"/>
        <v>1.0865177258252037</v>
      </c>
      <c r="F16" s="12">
        <f>4057715.76+502847.51</f>
        <v>4560563.2699999996</v>
      </c>
      <c r="G16" s="12">
        <v>4752062.6400000006</v>
      </c>
      <c r="H16" s="12">
        <f t="shared" si="1"/>
        <v>-191499.37000000104</v>
      </c>
      <c r="I16" s="26">
        <f t="shared" si="2"/>
        <v>-4.02981577700754E-2</v>
      </c>
      <c r="L16" s="14" t="s">
        <v>14</v>
      </c>
      <c r="M16" s="13">
        <v>383388.62</v>
      </c>
      <c r="N16" s="13">
        <v>422897.96</v>
      </c>
      <c r="O16" s="13">
        <v>413359.43</v>
      </c>
      <c r="P16" s="13">
        <v>466607.89</v>
      </c>
      <c r="Q16" s="13">
        <v>375743.46</v>
      </c>
      <c r="R16" s="13">
        <v>293828.53000000003</v>
      </c>
      <c r="S16" s="13">
        <v>596773.68999999994</v>
      </c>
      <c r="T16" s="13">
        <v>338701.45</v>
      </c>
      <c r="U16" s="13">
        <v>356585.76</v>
      </c>
      <c r="V16" s="13">
        <v>367703.98</v>
      </c>
      <c r="W16" s="13">
        <v>401542.47</v>
      </c>
      <c r="X16" s="13">
        <v>334929.40000000002</v>
      </c>
      <c r="Y16" s="13">
        <v>4752062.6400000006</v>
      </c>
    </row>
    <row r="17" spans="1:25" x14ac:dyDescent="0.25">
      <c r="A17" s="11" t="s">
        <v>15</v>
      </c>
      <c r="B17" s="12">
        <f>29906.1+67569.85</f>
        <v>97475.950000000012</v>
      </c>
      <c r="C17" s="13">
        <v>58291.199999999997</v>
      </c>
      <c r="D17" s="12">
        <f t="shared" si="3"/>
        <v>39184.750000000015</v>
      </c>
      <c r="E17" s="26">
        <f t="shared" si="0"/>
        <v>0.67222410929951715</v>
      </c>
      <c r="F17" s="12">
        <f>557359.23+67569.85</f>
        <v>624929.07999999996</v>
      </c>
      <c r="G17" s="12">
        <v>644303.59</v>
      </c>
      <c r="H17" s="12">
        <f t="shared" si="1"/>
        <v>-19374.510000000009</v>
      </c>
      <c r="I17" s="26">
        <f t="shared" si="2"/>
        <v>-3.0070467246659311E-2</v>
      </c>
      <c r="L17" s="14" t="s">
        <v>15</v>
      </c>
      <c r="M17" s="13">
        <v>72903.02</v>
      </c>
      <c r="N17" s="13">
        <v>48857.26</v>
      </c>
      <c r="O17" s="13">
        <v>53725.99</v>
      </c>
      <c r="P17" s="13">
        <v>83991.44</v>
      </c>
      <c r="Q17" s="13">
        <v>36225.360000000001</v>
      </c>
      <c r="R17" s="13">
        <v>50852.87</v>
      </c>
      <c r="S17" s="13">
        <v>31692.79</v>
      </c>
      <c r="T17" s="13">
        <v>60480.800000000003</v>
      </c>
      <c r="U17" s="13">
        <v>45319.35</v>
      </c>
      <c r="V17" s="13">
        <v>56066.48</v>
      </c>
      <c r="W17" s="13">
        <v>45897.03</v>
      </c>
      <c r="X17" s="13">
        <v>58291.199999999997</v>
      </c>
      <c r="Y17" s="13">
        <v>644303.59</v>
      </c>
    </row>
    <row r="18" spans="1:25" x14ac:dyDescent="0.25">
      <c r="A18" s="11" t="s">
        <v>16</v>
      </c>
      <c r="B18" s="12">
        <f>534650.65+1172537.1</f>
        <v>1707187.75</v>
      </c>
      <c r="C18" s="13">
        <v>1030057.01</v>
      </c>
      <c r="D18" s="12">
        <f t="shared" si="3"/>
        <v>677130.74</v>
      </c>
      <c r="E18" s="26">
        <f t="shared" si="0"/>
        <v>0.65737210021025927</v>
      </c>
      <c r="F18" s="12">
        <f>11282489.96+1172537.1</f>
        <v>12455027.060000001</v>
      </c>
      <c r="G18" s="12">
        <v>11981874.66</v>
      </c>
      <c r="H18" s="12">
        <f t="shared" si="1"/>
        <v>473152.40000000037</v>
      </c>
      <c r="I18" s="26">
        <f t="shared" si="2"/>
        <v>3.9489012648376377E-2</v>
      </c>
      <c r="L18" s="14" t="s">
        <v>16</v>
      </c>
      <c r="M18" s="13">
        <v>1063051.1499999999</v>
      </c>
      <c r="N18" s="13">
        <v>1091966.8</v>
      </c>
      <c r="O18" s="13">
        <v>1031594.17</v>
      </c>
      <c r="P18" s="13">
        <v>999361.46</v>
      </c>
      <c r="Q18" s="13">
        <v>909436.82</v>
      </c>
      <c r="R18" s="13">
        <v>1068065.97</v>
      </c>
      <c r="S18" s="13">
        <v>861134.5</v>
      </c>
      <c r="T18" s="13">
        <v>855135.21</v>
      </c>
      <c r="U18" s="13">
        <v>1017763.42</v>
      </c>
      <c r="V18" s="13">
        <v>932336.38</v>
      </c>
      <c r="W18" s="13">
        <v>1121971.77</v>
      </c>
      <c r="X18" s="13">
        <v>1030057.01</v>
      </c>
      <c r="Y18" s="13">
        <v>11981874.66</v>
      </c>
    </row>
    <row r="19" spans="1:25" x14ac:dyDescent="0.25">
      <c r="A19" s="11" t="s">
        <v>17</v>
      </c>
      <c r="B19" s="12">
        <f>29081.5+62240.07</f>
        <v>91321.57</v>
      </c>
      <c r="C19" s="13">
        <v>66349.81</v>
      </c>
      <c r="D19" s="12">
        <f t="shared" si="3"/>
        <v>24971.760000000009</v>
      </c>
      <c r="E19" s="26">
        <f t="shared" si="0"/>
        <v>0.37636520737587659</v>
      </c>
      <c r="F19" s="12">
        <f>590740.25+62240.07</f>
        <v>652980.31999999995</v>
      </c>
      <c r="G19" s="12">
        <v>698282.49</v>
      </c>
      <c r="H19" s="12">
        <f t="shared" si="1"/>
        <v>-45302.170000000042</v>
      </c>
      <c r="I19" s="26">
        <f t="shared" si="2"/>
        <v>-6.4876565929642666E-2</v>
      </c>
      <c r="L19" s="14" t="s">
        <v>17</v>
      </c>
      <c r="M19" s="13">
        <v>60008.4</v>
      </c>
      <c r="N19" s="13">
        <v>67942.460000000006</v>
      </c>
      <c r="O19" s="13">
        <v>58116.39</v>
      </c>
      <c r="P19" s="13">
        <v>63720.78</v>
      </c>
      <c r="Q19" s="13">
        <v>50288.1</v>
      </c>
      <c r="R19" s="13">
        <v>51387.69</v>
      </c>
      <c r="S19" s="13">
        <v>47396.84</v>
      </c>
      <c r="T19" s="13">
        <v>54048.65</v>
      </c>
      <c r="U19" s="13">
        <v>51969.26</v>
      </c>
      <c r="V19" s="13">
        <v>70858.539999999994</v>
      </c>
      <c r="W19" s="13">
        <v>56195.57</v>
      </c>
      <c r="X19" s="13">
        <v>66349.81</v>
      </c>
      <c r="Y19" s="13">
        <v>698282.49</v>
      </c>
    </row>
    <row r="20" spans="1:25" x14ac:dyDescent="0.25">
      <c r="A20" s="11" t="s">
        <v>18</v>
      </c>
      <c r="B20" s="12">
        <f>735804.9+1235440.74</f>
        <v>1971245.6400000001</v>
      </c>
      <c r="C20" s="13">
        <v>1287807.98</v>
      </c>
      <c r="D20" s="12">
        <f t="shared" si="3"/>
        <v>683437.66000000015</v>
      </c>
      <c r="E20" s="26">
        <f t="shared" si="0"/>
        <v>0.53069841980634425</v>
      </c>
      <c r="F20" s="12">
        <f>12702131.76+1235440.74</f>
        <v>13937572.5</v>
      </c>
      <c r="G20" s="12">
        <v>13764601.43</v>
      </c>
      <c r="H20" s="12">
        <f t="shared" si="1"/>
        <v>172971.0700000003</v>
      </c>
      <c r="I20" s="26">
        <f t="shared" si="2"/>
        <v>1.2566369675115272E-2</v>
      </c>
      <c r="L20" s="14" t="s">
        <v>18</v>
      </c>
      <c r="M20" s="13">
        <v>1251087.02</v>
      </c>
      <c r="N20" s="13">
        <v>1118074.3500000001</v>
      </c>
      <c r="O20" s="13">
        <v>1099509.98</v>
      </c>
      <c r="P20" s="13">
        <v>1005002.74</v>
      </c>
      <c r="Q20" s="13">
        <v>1087599.05</v>
      </c>
      <c r="R20" s="13">
        <v>1083438.0900000001</v>
      </c>
      <c r="S20" s="13">
        <v>1013562.64</v>
      </c>
      <c r="T20" s="13">
        <v>1041197.3</v>
      </c>
      <c r="U20" s="13">
        <v>1176563.3899999999</v>
      </c>
      <c r="V20" s="13">
        <v>1341807.93</v>
      </c>
      <c r="W20" s="13">
        <v>1258950.96</v>
      </c>
      <c r="X20" s="13">
        <v>1287807.98</v>
      </c>
      <c r="Y20" s="13">
        <v>13764601.43</v>
      </c>
    </row>
    <row r="21" spans="1:25" x14ac:dyDescent="0.25">
      <c r="A21" s="11" t="s">
        <v>19</v>
      </c>
      <c r="B21" s="12">
        <f>121898.18+244059.03</f>
        <v>365957.20999999996</v>
      </c>
      <c r="C21" s="13">
        <v>171738.97</v>
      </c>
      <c r="D21" s="12">
        <f t="shared" si="3"/>
        <v>194218.23999999996</v>
      </c>
      <c r="E21" s="26">
        <f t="shared" si="0"/>
        <v>1.1308920741751274</v>
      </c>
      <c r="F21" s="12">
        <f>2629037.78+244059.03</f>
        <v>2873096.8099999996</v>
      </c>
      <c r="G21" s="12">
        <v>2908062.0500000003</v>
      </c>
      <c r="H21" s="12">
        <f t="shared" si="1"/>
        <v>-34965.240000000689</v>
      </c>
      <c r="I21" s="26">
        <f t="shared" si="2"/>
        <v>-1.2023553623967785E-2</v>
      </c>
      <c r="L21" s="14" t="s">
        <v>19</v>
      </c>
      <c r="M21" s="13">
        <v>234799.06</v>
      </c>
      <c r="N21" s="13">
        <v>226863.64</v>
      </c>
      <c r="O21" s="13">
        <v>225824.12</v>
      </c>
      <c r="P21" s="13">
        <v>458554.13</v>
      </c>
      <c r="Q21" s="13">
        <v>434958.53</v>
      </c>
      <c r="R21" s="13">
        <v>170145.42</v>
      </c>
      <c r="S21" s="13">
        <v>196037.34</v>
      </c>
      <c r="T21" s="13">
        <v>200081.08</v>
      </c>
      <c r="U21" s="13">
        <v>181745.4</v>
      </c>
      <c r="V21" s="13">
        <v>202131.57</v>
      </c>
      <c r="W21" s="13">
        <v>205182.79</v>
      </c>
      <c r="X21" s="13">
        <v>171738.97</v>
      </c>
      <c r="Y21" s="13">
        <v>2908062.0500000003</v>
      </c>
    </row>
    <row r="22" spans="1:25" x14ac:dyDescent="0.25">
      <c r="A22" s="11" t="s">
        <v>20</v>
      </c>
      <c r="B22" s="12">
        <f>463316.18+941823.65</f>
        <v>1405139.83</v>
      </c>
      <c r="C22" s="13">
        <v>482646</v>
      </c>
      <c r="D22" s="12">
        <f t="shared" si="3"/>
        <v>922493.83000000007</v>
      </c>
      <c r="E22" s="26">
        <f t="shared" si="0"/>
        <v>1.9113259614707261</v>
      </c>
      <c r="F22" s="12">
        <f>5504635.04+941823.65</f>
        <v>6446458.6900000004</v>
      </c>
      <c r="G22" s="12">
        <v>4958225.8199999994</v>
      </c>
      <c r="H22" s="12">
        <f t="shared" si="1"/>
        <v>1488232.870000001</v>
      </c>
      <c r="I22" s="26">
        <f t="shared" si="2"/>
        <v>0.30015431406873705</v>
      </c>
      <c r="L22" s="14" t="s">
        <v>20</v>
      </c>
      <c r="M22" s="13">
        <v>356140.7</v>
      </c>
      <c r="N22" s="13">
        <v>453809.61</v>
      </c>
      <c r="O22" s="13">
        <v>390963.94</v>
      </c>
      <c r="P22" s="13">
        <v>357854.01</v>
      </c>
      <c r="Q22" s="13">
        <v>447421.1</v>
      </c>
      <c r="R22" s="13">
        <v>461968.34</v>
      </c>
      <c r="S22" s="13">
        <v>365644.36</v>
      </c>
      <c r="T22" s="13">
        <v>434231.7</v>
      </c>
      <c r="U22" s="13">
        <v>408066.13</v>
      </c>
      <c r="V22" s="13">
        <v>398102.34</v>
      </c>
      <c r="W22" s="13">
        <v>401377.59</v>
      </c>
      <c r="X22" s="13">
        <v>482646</v>
      </c>
      <c r="Y22" s="13">
        <v>4958225.8199999994</v>
      </c>
    </row>
    <row r="23" spans="1:25" x14ac:dyDescent="0.25">
      <c r="A23" s="11" t="s">
        <v>21</v>
      </c>
      <c r="B23" s="12">
        <f>8885765.86+15158905.7</f>
        <v>24044671.559999999</v>
      </c>
      <c r="C23" s="13">
        <v>14744176.370000001</v>
      </c>
      <c r="D23" s="12">
        <f t="shared" si="3"/>
        <v>9300495.1899999976</v>
      </c>
      <c r="E23" s="26">
        <f t="shared" si="0"/>
        <v>0.63079109721745663</v>
      </c>
      <c r="F23" s="12">
        <f>157869676.47+15158905.7</f>
        <v>173028582.16999999</v>
      </c>
      <c r="G23" s="12">
        <v>169525647.58000004</v>
      </c>
      <c r="H23" s="12">
        <f t="shared" si="1"/>
        <v>3502934.589999944</v>
      </c>
      <c r="I23" s="26">
        <f t="shared" si="2"/>
        <v>2.06631541598854E-2</v>
      </c>
      <c r="L23" s="14" t="s">
        <v>21</v>
      </c>
      <c r="M23" s="13">
        <v>14967264.9</v>
      </c>
      <c r="N23" s="13">
        <v>15246077.09</v>
      </c>
      <c r="O23" s="13">
        <v>14933759.720000001</v>
      </c>
      <c r="P23" s="13">
        <v>13860111.629999999</v>
      </c>
      <c r="Q23" s="13">
        <v>13564656.109999999</v>
      </c>
      <c r="R23" s="13">
        <v>15947869.350000001</v>
      </c>
      <c r="S23" s="13">
        <v>11873709.65</v>
      </c>
      <c r="T23" s="13">
        <v>12545078.369999999</v>
      </c>
      <c r="U23" s="13">
        <v>13861763.819999998</v>
      </c>
      <c r="V23" s="13">
        <v>13558157.33</v>
      </c>
      <c r="W23" s="13">
        <v>14423023.24</v>
      </c>
      <c r="X23" s="13">
        <v>14744176.370000001</v>
      </c>
      <c r="Y23" s="13">
        <v>169525647.58000004</v>
      </c>
    </row>
    <row r="24" spans="1:25" x14ac:dyDescent="0.25">
      <c r="A24" s="11" t="s">
        <v>22</v>
      </c>
      <c r="B24" s="12">
        <f>202219.63+463484.94</f>
        <v>665704.57000000007</v>
      </c>
      <c r="C24" s="13">
        <v>383522.27</v>
      </c>
      <c r="D24" s="12">
        <f t="shared" si="3"/>
        <v>282182.30000000005</v>
      </c>
      <c r="E24" s="26">
        <f t="shared" si="0"/>
        <v>0.73576509650925881</v>
      </c>
      <c r="F24" s="12">
        <f>4952639.4+463484.94</f>
        <v>5416124.3400000008</v>
      </c>
      <c r="G24" s="12">
        <v>5169011.2299999986</v>
      </c>
      <c r="H24" s="12">
        <f t="shared" si="1"/>
        <v>247113.1100000022</v>
      </c>
      <c r="I24" s="26">
        <f t="shared" si="2"/>
        <v>4.7806649860964272E-2</v>
      </c>
      <c r="L24" s="14" t="s">
        <v>22</v>
      </c>
      <c r="M24" s="13">
        <v>450622.98</v>
      </c>
      <c r="N24" s="13">
        <v>427365.61</v>
      </c>
      <c r="O24" s="13">
        <v>597915.25</v>
      </c>
      <c r="P24" s="13">
        <v>576380.63</v>
      </c>
      <c r="Q24" s="13">
        <v>403369.51</v>
      </c>
      <c r="R24" s="13">
        <v>399855.17</v>
      </c>
      <c r="S24" s="13">
        <v>371413.59</v>
      </c>
      <c r="T24" s="13">
        <v>387337.08</v>
      </c>
      <c r="U24" s="13">
        <v>315246.23</v>
      </c>
      <c r="V24" s="13">
        <v>449045.06</v>
      </c>
      <c r="W24" s="13">
        <v>406937.85</v>
      </c>
      <c r="X24" s="13">
        <v>383522.27</v>
      </c>
      <c r="Y24" s="13">
        <v>5169011.2299999986</v>
      </c>
    </row>
    <row r="25" spans="1:25" x14ac:dyDescent="0.25">
      <c r="B25" s="12"/>
      <c r="C25" s="15"/>
      <c r="E25" s="26"/>
      <c r="F25" s="12"/>
      <c r="G25" s="12"/>
      <c r="H25" s="12"/>
      <c r="I25" s="26"/>
      <c r="L25" s="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4"/>
    </row>
    <row r="26" spans="1:25" ht="15.75" thickBot="1" x14ac:dyDescent="0.3">
      <c r="A26" t="s">
        <v>5</v>
      </c>
      <c r="B26" s="16">
        <f>59590472.59+102189294.45</f>
        <v>161779767.04000002</v>
      </c>
      <c r="C26" s="13">
        <v>102896241.55000001</v>
      </c>
      <c r="D26" s="16">
        <v>-43305768.960000008</v>
      </c>
      <c r="E26" s="28">
        <v>-0.42086832626395382</v>
      </c>
      <c r="F26" s="16">
        <f>1133787402.27+102189294.45</f>
        <v>1235976696.72</v>
      </c>
      <c r="G26" s="16">
        <v>1247390364.1500001</v>
      </c>
      <c r="H26" s="16">
        <v>-113602961.88000007</v>
      </c>
      <c r="I26" s="28">
        <v>-9.1072502357681537E-2</v>
      </c>
      <c r="L26" s="4" t="s">
        <v>5</v>
      </c>
      <c r="M26" s="13">
        <v>106295772.10000004</v>
      </c>
      <c r="N26" s="13">
        <v>103190761.27999999</v>
      </c>
      <c r="O26" s="13">
        <v>105245529.60000001</v>
      </c>
      <c r="P26" s="13">
        <v>103024948.37999998</v>
      </c>
      <c r="Q26" s="13">
        <v>102769322.98999996</v>
      </c>
      <c r="R26" s="13">
        <v>113656943.11999999</v>
      </c>
      <c r="S26" s="13">
        <v>96254584.190000013</v>
      </c>
      <c r="T26" s="13">
        <v>96937634.230000004</v>
      </c>
      <c r="U26" s="13">
        <v>108180976.90000001</v>
      </c>
      <c r="V26" s="13">
        <v>101932589.95000002</v>
      </c>
      <c r="W26" s="13">
        <v>107005059.85999997</v>
      </c>
      <c r="X26" s="13">
        <v>102896241.55000001</v>
      </c>
      <c r="Y26" s="13">
        <v>1247390364.1500001</v>
      </c>
    </row>
    <row r="27" spans="1:25" ht="15.75" thickTop="1" x14ac:dyDescent="0.25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t="s">
        <v>23</v>
      </c>
      <c r="B28" s="12">
        <f>7537913.31+19681983.99</f>
        <v>27219897.299999997</v>
      </c>
    </row>
    <row r="29" spans="1:25" x14ac:dyDescent="0.25">
      <c r="A29" t="s">
        <v>24</v>
      </c>
      <c r="B29" s="12">
        <v>0</v>
      </c>
      <c r="M29" s="12"/>
    </row>
    <row r="30" spans="1:25" x14ac:dyDescent="0.25">
      <c r="A30" t="s">
        <v>25</v>
      </c>
      <c r="B30" s="12">
        <v>0</v>
      </c>
      <c r="L30" s="1" t="s">
        <v>28</v>
      </c>
    </row>
    <row r="31" spans="1:25" ht="15.75" thickBot="1" x14ac:dyDescent="0.3">
      <c r="A31" t="s">
        <v>5</v>
      </c>
      <c r="B31" s="16">
        <f>67128385.9+121871278.44</f>
        <v>188999664.34</v>
      </c>
    </row>
    <row r="32" spans="1:25" ht="15.75" thickTop="1" x14ac:dyDescent="0.25"/>
    <row r="33" spans="2:25" ht="15.75" thickBot="1" x14ac:dyDescent="0.3">
      <c r="M33" s="17">
        <v>45474</v>
      </c>
      <c r="N33" s="17">
        <v>45505</v>
      </c>
      <c r="O33" s="17">
        <v>45536</v>
      </c>
      <c r="P33" s="17">
        <v>45566</v>
      </c>
      <c r="Q33" s="17">
        <v>45597</v>
      </c>
      <c r="R33" s="17">
        <v>45627</v>
      </c>
      <c r="S33" s="17">
        <v>45658</v>
      </c>
      <c r="T33" s="17">
        <v>45689</v>
      </c>
      <c r="U33" s="17">
        <v>45717</v>
      </c>
      <c r="V33" s="17">
        <v>45748</v>
      </c>
      <c r="W33" s="17">
        <v>45778</v>
      </c>
      <c r="X33" s="17">
        <v>45809</v>
      </c>
      <c r="Y33" s="18" t="s">
        <v>5</v>
      </c>
    </row>
    <row r="34" spans="2:25" x14ac:dyDescent="0.25">
      <c r="B34" s="12"/>
    </row>
    <row r="35" spans="2:25" x14ac:dyDescent="0.25">
      <c r="L35" s="11" t="s">
        <v>6</v>
      </c>
      <c r="M35" s="19">
        <v>2228089.46</v>
      </c>
      <c r="N35" s="19">
        <v>2212002.54</v>
      </c>
      <c r="O35" s="19">
        <v>2219196.3199999998</v>
      </c>
      <c r="P35" s="19">
        <v>2119634.7999999998</v>
      </c>
      <c r="Q35" s="19">
        <v>831220.31</v>
      </c>
      <c r="R35" s="19">
        <v>2537930.73</v>
      </c>
      <c r="S35" s="19">
        <v>1929235.44</v>
      </c>
      <c r="T35" s="19">
        <v>1655636.08</v>
      </c>
      <c r="U35" s="19">
        <v>1824481.16</v>
      </c>
      <c r="V35" s="19">
        <v>2272469.7799999998</v>
      </c>
      <c r="W35" s="19">
        <v>2267836.42</v>
      </c>
      <c r="X35" s="19">
        <f>1570712.49+2318412.52</f>
        <v>3889125.01</v>
      </c>
      <c r="Y35" s="20">
        <f>SUM(M35:X35)</f>
        <v>25986858.049999997</v>
      </c>
    </row>
    <row r="36" spans="2:25" x14ac:dyDescent="0.25">
      <c r="L36" s="11" t="s">
        <v>7</v>
      </c>
      <c r="M36" s="19">
        <v>481166.04</v>
      </c>
      <c r="N36" s="19">
        <v>479831.92</v>
      </c>
      <c r="O36" s="19">
        <v>482491.24</v>
      </c>
      <c r="P36" s="19">
        <v>459262.64</v>
      </c>
      <c r="Q36" s="19">
        <v>234468.39</v>
      </c>
      <c r="R36" s="19">
        <v>444345.39</v>
      </c>
      <c r="S36" s="19">
        <v>515609.51</v>
      </c>
      <c r="T36" s="19">
        <v>472348.05</v>
      </c>
      <c r="U36" s="19">
        <v>515188.19</v>
      </c>
      <c r="V36" s="19">
        <v>520483.22</v>
      </c>
      <c r="W36" s="19">
        <v>604893.43999999994</v>
      </c>
      <c r="X36" s="19">
        <f>480241.37+706919.84</f>
        <v>1187161.21</v>
      </c>
      <c r="Y36" s="20">
        <f t="shared" ref="Y36:Y49" si="4">SUM(M36:X36)</f>
        <v>6397249.2399999993</v>
      </c>
    </row>
    <row r="37" spans="2:25" x14ac:dyDescent="0.25">
      <c r="L37" s="11" t="s">
        <v>8</v>
      </c>
      <c r="M37" s="19">
        <v>74363557.409999996</v>
      </c>
      <c r="N37" s="19">
        <v>74295381.930000007</v>
      </c>
      <c r="O37" s="19">
        <v>76237874.699999988</v>
      </c>
      <c r="P37" s="19">
        <v>74635896.439999998</v>
      </c>
      <c r="Q37" s="19">
        <v>35584285.609999999</v>
      </c>
      <c r="R37" s="19">
        <v>85150682.930000007</v>
      </c>
      <c r="S37" s="19">
        <v>69509068.350000009</v>
      </c>
      <c r="T37" s="19">
        <v>73406195.959999993</v>
      </c>
      <c r="U37" s="19">
        <v>80421963.549999997</v>
      </c>
      <c r="V37" s="19">
        <v>80427631.920000002</v>
      </c>
      <c r="W37" s="19">
        <v>81271190.849999994</v>
      </c>
      <c r="X37" s="19">
        <f>43596026.47+73885865.67</f>
        <v>117481892.14</v>
      </c>
      <c r="Y37" s="20">
        <f t="shared" si="4"/>
        <v>922785621.78999996</v>
      </c>
    </row>
    <row r="38" spans="2:25" x14ac:dyDescent="0.25">
      <c r="L38" s="11" t="s">
        <v>9</v>
      </c>
      <c r="M38" s="19">
        <v>1496178.5</v>
      </c>
      <c r="N38" s="19">
        <v>1435284</v>
      </c>
      <c r="O38" s="19">
        <v>1419213.04</v>
      </c>
      <c r="P38" s="19">
        <v>1142982.42</v>
      </c>
      <c r="Q38" s="19">
        <v>631884.28</v>
      </c>
      <c r="R38" s="19">
        <v>1176848.24</v>
      </c>
      <c r="S38" s="19">
        <v>1205346.06</v>
      </c>
      <c r="T38" s="19">
        <v>1353487.94</v>
      </c>
      <c r="U38" s="19">
        <v>1363438.6</v>
      </c>
      <c r="V38" s="19">
        <v>1310638.6100000001</v>
      </c>
      <c r="W38" s="19">
        <v>1407428.41</v>
      </c>
      <c r="X38" s="19">
        <f>732489.52+1550481.38</f>
        <v>2282970.9</v>
      </c>
      <c r="Y38" s="20">
        <f t="shared" si="4"/>
        <v>16225701</v>
      </c>
    </row>
    <row r="39" spans="2:25" x14ac:dyDescent="0.25">
      <c r="L39" s="11" t="s">
        <v>10</v>
      </c>
      <c r="M39" s="19">
        <v>2352776.7799999998</v>
      </c>
      <c r="N39" s="19">
        <v>2335292.67</v>
      </c>
      <c r="O39" s="19">
        <v>2162038.58</v>
      </c>
      <c r="P39" s="19">
        <v>2352937.25</v>
      </c>
      <c r="Q39" s="19">
        <v>862886.48</v>
      </c>
      <c r="R39" s="19">
        <v>2132927.25</v>
      </c>
      <c r="S39" s="19">
        <v>1873238.32</v>
      </c>
      <c r="T39" s="19">
        <v>2428417.27</v>
      </c>
      <c r="U39" s="19">
        <v>2305532.9300000002</v>
      </c>
      <c r="V39" s="19">
        <v>2216995.8199999998</v>
      </c>
      <c r="W39" s="19">
        <v>2206087.41</v>
      </c>
      <c r="X39" s="19">
        <f>1163300.34+2459262.24</f>
        <v>3622562.58</v>
      </c>
      <c r="Y39" s="20">
        <f t="shared" si="4"/>
        <v>26851693.340000004</v>
      </c>
    </row>
    <row r="40" spans="2:25" x14ac:dyDescent="0.25">
      <c r="L40" s="11" t="s">
        <v>11</v>
      </c>
      <c r="M40" s="19">
        <v>31541.279999999999</v>
      </c>
      <c r="N40" s="19">
        <v>27953.07</v>
      </c>
      <c r="O40" s="19">
        <v>40771.68</v>
      </c>
      <c r="P40" s="19">
        <v>37859.1</v>
      </c>
      <c r="Q40" s="19">
        <v>20587.57</v>
      </c>
      <c r="R40" s="19">
        <v>36670.67</v>
      </c>
      <c r="S40" s="19">
        <v>34235.9</v>
      </c>
      <c r="T40" s="19">
        <v>25382.639999999999</v>
      </c>
      <c r="U40" s="19">
        <v>8258.5499999999993</v>
      </c>
      <c r="V40" s="19">
        <v>30519.93</v>
      </c>
      <c r="W40" s="19">
        <v>44194.66</v>
      </c>
      <c r="X40" s="19">
        <f>9955.24+53301.33</f>
        <v>63256.57</v>
      </c>
      <c r="Y40" s="20">
        <f t="shared" si="4"/>
        <v>401231.61999999994</v>
      </c>
    </row>
    <row r="41" spans="2:25" x14ac:dyDescent="0.25">
      <c r="L41" s="11" t="s">
        <v>12</v>
      </c>
      <c r="M41" s="19">
        <v>613350.86</v>
      </c>
      <c r="N41" s="19">
        <v>548665.42000000004</v>
      </c>
      <c r="O41" s="19">
        <v>517039.25</v>
      </c>
      <c r="P41" s="19">
        <v>573179.86</v>
      </c>
      <c r="Q41" s="19">
        <v>112350.25</v>
      </c>
      <c r="R41" s="19">
        <v>540978.99</v>
      </c>
      <c r="S41" s="19">
        <v>479149.17</v>
      </c>
      <c r="T41" s="19">
        <v>651100.61</v>
      </c>
      <c r="U41" s="19">
        <v>493801.6</v>
      </c>
      <c r="V41" s="19">
        <v>584099.21</v>
      </c>
      <c r="W41" s="19">
        <v>386511.77</v>
      </c>
      <c r="X41" s="19">
        <f>314564.19+435562.48</f>
        <v>750126.66999999993</v>
      </c>
      <c r="Y41" s="20">
        <f t="shared" si="4"/>
        <v>6250353.6600000001</v>
      </c>
    </row>
    <row r="42" spans="2:25" x14ac:dyDescent="0.25">
      <c r="L42" s="11" t="s">
        <v>13</v>
      </c>
      <c r="M42" s="19">
        <v>976611.11</v>
      </c>
      <c r="N42" s="19">
        <v>1069188.18</v>
      </c>
      <c r="O42" s="19">
        <v>894385.33</v>
      </c>
      <c r="P42" s="19">
        <v>943972.60000000009</v>
      </c>
      <c r="Q42" s="19">
        <v>371282.14</v>
      </c>
      <c r="R42" s="19">
        <v>863123.97</v>
      </c>
      <c r="S42" s="19">
        <v>797468.2</v>
      </c>
      <c r="T42" s="19">
        <v>903210.4</v>
      </c>
      <c r="U42" s="19">
        <v>890447.94</v>
      </c>
      <c r="V42" s="19">
        <v>881918.69</v>
      </c>
      <c r="W42" s="19">
        <v>1035913.47</v>
      </c>
      <c r="X42" s="19">
        <f>524551.35+930580.4</f>
        <v>1455131.75</v>
      </c>
      <c r="Y42" s="20">
        <f t="shared" si="4"/>
        <v>11082653.780000001</v>
      </c>
    </row>
    <row r="43" spans="2:25" x14ac:dyDescent="0.25">
      <c r="L43" s="11" t="s">
        <v>14</v>
      </c>
      <c r="M43" s="19">
        <v>396944.72</v>
      </c>
      <c r="N43" s="19">
        <v>381458.07</v>
      </c>
      <c r="O43" s="19">
        <v>318752.31</v>
      </c>
      <c r="P43" s="19">
        <v>354860.07</v>
      </c>
      <c r="Q43" s="19">
        <v>91010.25</v>
      </c>
      <c r="R43" s="19">
        <v>333823.96000000002</v>
      </c>
      <c r="S43" s="19">
        <v>325619.95</v>
      </c>
      <c r="T43" s="19">
        <v>438633.52</v>
      </c>
      <c r="U43" s="19">
        <v>414760.13</v>
      </c>
      <c r="V43" s="19">
        <v>449202.84</v>
      </c>
      <c r="W43" s="19">
        <v>356661.32</v>
      </c>
      <c r="X43" s="19">
        <f>195988.62+502847.51</f>
        <v>698836.13</v>
      </c>
      <c r="Y43" s="20">
        <f t="shared" si="4"/>
        <v>4560563.2699999996</v>
      </c>
    </row>
    <row r="44" spans="2:25" x14ac:dyDescent="0.25">
      <c r="L44" s="11" t="s">
        <v>15</v>
      </c>
      <c r="M44" s="19">
        <v>45299.82</v>
      </c>
      <c r="N44" s="19">
        <v>52389.96</v>
      </c>
      <c r="O44" s="19">
        <v>43512.97</v>
      </c>
      <c r="P44" s="19">
        <v>35233.67</v>
      </c>
      <c r="Q44" s="19">
        <v>19938.79</v>
      </c>
      <c r="R44" s="19">
        <v>43151.08</v>
      </c>
      <c r="S44" s="19">
        <v>49733.43</v>
      </c>
      <c r="T44" s="19">
        <v>63638.559999999998</v>
      </c>
      <c r="U44" s="19">
        <v>58914.55</v>
      </c>
      <c r="V44" s="19">
        <v>63138.01</v>
      </c>
      <c r="W44" s="19">
        <v>52502.29</v>
      </c>
      <c r="X44" s="19">
        <f>29906.1+67569.85</f>
        <v>97475.950000000012</v>
      </c>
      <c r="Y44" s="20">
        <f t="shared" si="4"/>
        <v>624929.08000000007</v>
      </c>
    </row>
    <row r="45" spans="2:25" x14ac:dyDescent="0.25">
      <c r="L45" s="11" t="s">
        <v>16</v>
      </c>
      <c r="M45" s="19">
        <v>928695.36</v>
      </c>
      <c r="N45" s="19">
        <v>1113953.96</v>
      </c>
      <c r="O45" s="19">
        <v>1049319.93</v>
      </c>
      <c r="P45" s="19">
        <v>931143.9</v>
      </c>
      <c r="Q45" s="19">
        <v>406213.84</v>
      </c>
      <c r="R45" s="19">
        <v>1006040.38</v>
      </c>
      <c r="S45" s="19">
        <v>929964.39</v>
      </c>
      <c r="T45" s="19">
        <v>1023818.63</v>
      </c>
      <c r="U45" s="19">
        <v>1144002.8999999999</v>
      </c>
      <c r="V45" s="19">
        <v>1163497.74</v>
      </c>
      <c r="W45" s="19">
        <v>1051188.28</v>
      </c>
      <c r="X45" s="19">
        <f>534650.65+1172537.1</f>
        <v>1707187.75</v>
      </c>
      <c r="Y45" s="20">
        <f t="shared" si="4"/>
        <v>12455027.059999999</v>
      </c>
    </row>
    <row r="46" spans="2:25" x14ac:dyDescent="0.25">
      <c r="L46" s="11" t="s">
        <v>17</v>
      </c>
      <c r="M46" s="19">
        <v>56165.18</v>
      </c>
      <c r="N46" s="19">
        <v>72538.399999999994</v>
      </c>
      <c r="O46" s="19">
        <v>60256.65</v>
      </c>
      <c r="P46" s="19">
        <v>50875.49</v>
      </c>
      <c r="Q46" s="19">
        <v>19079.560000000001</v>
      </c>
      <c r="R46" s="19">
        <v>46098.69</v>
      </c>
      <c r="S46" s="19">
        <v>54077.38</v>
      </c>
      <c r="T46" s="19">
        <v>48588.29</v>
      </c>
      <c r="U46" s="19">
        <v>52782.9</v>
      </c>
      <c r="V46" s="19">
        <v>48624.75</v>
      </c>
      <c r="W46" s="19">
        <v>52571.46</v>
      </c>
      <c r="X46" s="19">
        <f>29081.5+62240.07</f>
        <v>91321.57</v>
      </c>
      <c r="Y46" s="20">
        <f t="shared" si="4"/>
        <v>652980.32000000007</v>
      </c>
    </row>
    <row r="47" spans="2:25" x14ac:dyDescent="0.25">
      <c r="L47" s="11" t="s">
        <v>18</v>
      </c>
      <c r="M47" s="19">
        <v>1149372.31</v>
      </c>
      <c r="N47" s="19">
        <v>1184819.6000000001</v>
      </c>
      <c r="O47" s="19">
        <v>1111100.75</v>
      </c>
      <c r="P47" s="19">
        <v>1018195.4400000001</v>
      </c>
      <c r="Q47" s="19">
        <v>500078.74</v>
      </c>
      <c r="R47" s="19">
        <v>1090521.52</v>
      </c>
      <c r="S47" s="19">
        <v>985240.88</v>
      </c>
      <c r="T47" s="19">
        <v>1215875.6499999999</v>
      </c>
      <c r="U47" s="19">
        <v>1274999.06</v>
      </c>
      <c r="V47" s="19">
        <v>1123203.4099999999</v>
      </c>
      <c r="W47" s="19">
        <v>1312919.5</v>
      </c>
      <c r="X47" s="19">
        <f>735804.9+1235440.74</f>
        <v>1971245.6400000001</v>
      </c>
      <c r="Y47" s="20">
        <f t="shared" si="4"/>
        <v>13937572.500000002</v>
      </c>
    </row>
    <row r="48" spans="2:25" x14ac:dyDescent="0.25">
      <c r="L48" s="11" t="s">
        <v>19</v>
      </c>
      <c r="M48" s="19">
        <v>151997.46</v>
      </c>
      <c r="N48" s="19">
        <v>272417.27</v>
      </c>
      <c r="O48" s="19">
        <v>246658.68</v>
      </c>
      <c r="P48" s="19">
        <v>229523.44</v>
      </c>
      <c r="Q48" s="19">
        <v>66407.42</v>
      </c>
      <c r="R48" s="19">
        <v>186143.46</v>
      </c>
      <c r="S48" s="19">
        <v>302331.34999999998</v>
      </c>
      <c r="T48" s="19">
        <v>251163.9</v>
      </c>
      <c r="U48" s="19">
        <v>272537.75</v>
      </c>
      <c r="V48" s="19">
        <v>307111.88</v>
      </c>
      <c r="W48" s="19">
        <v>220846.99</v>
      </c>
      <c r="X48" s="19">
        <f>121898.18+244059.03</f>
        <v>365957.20999999996</v>
      </c>
      <c r="Y48" s="20">
        <f t="shared" si="4"/>
        <v>2873096.8099999996</v>
      </c>
    </row>
    <row r="49" spans="12:25" x14ac:dyDescent="0.25">
      <c r="L49" s="11" t="s">
        <v>20</v>
      </c>
      <c r="M49" s="19">
        <v>376050.68</v>
      </c>
      <c r="N49" s="19">
        <v>460344.7</v>
      </c>
      <c r="O49" s="19">
        <v>428864.02</v>
      </c>
      <c r="P49" s="19">
        <v>418594.6</v>
      </c>
      <c r="Q49" s="19">
        <v>228834.9</v>
      </c>
      <c r="R49" s="19">
        <v>435898.79</v>
      </c>
      <c r="S49" s="19">
        <v>366883.54</v>
      </c>
      <c r="T49" s="19">
        <v>547735.75</v>
      </c>
      <c r="U49" s="19">
        <v>537565.59</v>
      </c>
      <c r="V49" s="19">
        <v>561897.05000000005</v>
      </c>
      <c r="W49" s="19">
        <v>678649.24</v>
      </c>
      <c r="X49" s="19">
        <f>463316.18+941823.65</f>
        <v>1405139.83</v>
      </c>
      <c r="Y49" s="20">
        <f t="shared" si="4"/>
        <v>6446458.6900000004</v>
      </c>
    </row>
    <row r="50" spans="12:25" x14ac:dyDescent="0.25">
      <c r="L50" s="11" t="s">
        <v>21</v>
      </c>
      <c r="M50" s="19">
        <v>14705632.17</v>
      </c>
      <c r="N50" s="19">
        <v>15048599.399999999</v>
      </c>
      <c r="O50" s="19">
        <v>14758705.1</v>
      </c>
      <c r="P50" s="19">
        <v>13710024.529999999</v>
      </c>
      <c r="Q50" s="19">
        <v>5934307.1900000004</v>
      </c>
      <c r="R50" s="19">
        <v>15349372.66</v>
      </c>
      <c r="S50" s="19">
        <v>12889365.15</v>
      </c>
      <c r="T50" s="19">
        <v>13899598.120000001</v>
      </c>
      <c r="U50" s="19">
        <v>13779790.310000001</v>
      </c>
      <c r="V50" s="19">
        <v>14661641.689999999</v>
      </c>
      <c r="W50" s="19">
        <v>14246874.289999999</v>
      </c>
      <c r="X50" s="19">
        <f>8885765.86+15158905.7</f>
        <v>24044671.559999999</v>
      </c>
      <c r="Y50" s="20">
        <f>SUM(M50:X50)</f>
        <v>173028582.17000002</v>
      </c>
    </row>
    <row r="51" spans="12:25" x14ac:dyDescent="0.25">
      <c r="L51" s="11" t="s">
        <v>22</v>
      </c>
      <c r="M51" s="21">
        <v>884557.2</v>
      </c>
      <c r="N51" s="21">
        <v>424765.28</v>
      </c>
      <c r="O51" s="21">
        <v>488543.7</v>
      </c>
      <c r="P51" s="21">
        <v>552666.82000000007</v>
      </c>
      <c r="Q51" s="21">
        <v>163205.22</v>
      </c>
      <c r="R51" s="21">
        <v>374632.9</v>
      </c>
      <c r="S51" s="21">
        <v>309144.96999999997</v>
      </c>
      <c r="T51" s="21">
        <v>336497.77</v>
      </c>
      <c r="U51" s="21">
        <v>401272.79</v>
      </c>
      <c r="V51" s="21">
        <v>460896.64</v>
      </c>
      <c r="W51" s="21">
        <v>354236.48</v>
      </c>
      <c r="X51" s="21">
        <f>202219.63+463484.94</f>
        <v>665704.57000000007</v>
      </c>
      <c r="Y51" s="22">
        <f>SUM(M51:X51)</f>
        <v>5416124.3399999999</v>
      </c>
    </row>
    <row r="53" spans="12:25" x14ac:dyDescent="0.25">
      <c r="L53" t="s">
        <v>5</v>
      </c>
      <c r="M53" s="20">
        <v>101237986.34</v>
      </c>
      <c r="N53" s="20">
        <v>101414886.36999997</v>
      </c>
      <c r="O53" s="20">
        <v>102478724.25000001</v>
      </c>
      <c r="P53" s="20">
        <v>99566843.069999963</v>
      </c>
      <c r="Q53" s="20">
        <v>46078040.940000005</v>
      </c>
      <c r="R53" s="20">
        <v>111749191.60999998</v>
      </c>
      <c r="S53" s="20">
        <v>92555711.990000024</v>
      </c>
      <c r="T53" s="20">
        <v>98721329.140000001</v>
      </c>
      <c r="U53" s="20">
        <v>105759738.5</v>
      </c>
      <c r="V53" s="20">
        <v>107083971.18999998</v>
      </c>
      <c r="W53" s="20">
        <v>107550506.27999996</v>
      </c>
      <c r="X53" s="20">
        <f>59590472.59+102189294.45</f>
        <v>161779767.04000002</v>
      </c>
      <c r="Y53" s="20">
        <f>SUM(Y35:Y51)</f>
        <v>1235976696.7199998</v>
      </c>
    </row>
  </sheetData>
  <mergeCells count="2">
    <mergeCell ref="D4:E4"/>
    <mergeCell ref="H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E819E-776C-4C52-8471-E8C28565AC6C}">
  <dimension ref="A2:Z52"/>
  <sheetViews>
    <sheetView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2" spans="1:26" x14ac:dyDescent="0.25">
      <c r="L2" s="1" t="s">
        <v>26</v>
      </c>
    </row>
    <row r="3" spans="1:26" x14ac:dyDescent="0.25">
      <c r="B3" s="2" t="s">
        <v>27</v>
      </c>
      <c r="C3" s="2" t="s">
        <v>0</v>
      </c>
      <c r="D3" s="33" t="s">
        <v>1</v>
      </c>
      <c r="E3" s="33"/>
      <c r="F3" s="2" t="s">
        <v>27</v>
      </c>
      <c r="G3" s="2" t="s">
        <v>0</v>
      </c>
      <c r="H3" s="33" t="s">
        <v>1</v>
      </c>
      <c r="I3" s="33"/>
    </row>
    <row r="4" spans="1:26" x14ac:dyDescent="0.25">
      <c r="B4" s="3"/>
      <c r="C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ht="15.75" thickBot="1" x14ac:dyDescent="0.3">
      <c r="B5" s="5" t="s">
        <v>30</v>
      </c>
      <c r="C5" s="6">
        <v>45139</v>
      </c>
      <c r="D5" s="5" t="s">
        <v>2</v>
      </c>
      <c r="E5" s="5" t="s">
        <v>3</v>
      </c>
      <c r="F5" s="5" t="s">
        <v>4</v>
      </c>
      <c r="G5" s="5" t="s">
        <v>4</v>
      </c>
      <c r="H5" s="5" t="s">
        <v>2</v>
      </c>
      <c r="I5" s="5" t="s">
        <v>3</v>
      </c>
      <c r="L5" s="4"/>
      <c r="M5" s="6">
        <v>45108</v>
      </c>
      <c r="N5" s="6">
        <v>45139</v>
      </c>
      <c r="O5" s="6">
        <v>45170</v>
      </c>
      <c r="P5" s="6">
        <v>45200</v>
      </c>
      <c r="Q5" s="6">
        <v>45231</v>
      </c>
      <c r="R5" s="6">
        <v>45261</v>
      </c>
      <c r="S5" s="6">
        <v>45292</v>
      </c>
      <c r="T5" s="6">
        <v>45323</v>
      </c>
      <c r="U5" s="6">
        <v>45352</v>
      </c>
      <c r="V5" s="6">
        <v>45383</v>
      </c>
      <c r="W5" s="6">
        <v>45413</v>
      </c>
      <c r="X5" s="6">
        <v>45444</v>
      </c>
      <c r="Y5" s="7" t="s">
        <v>5</v>
      </c>
      <c r="Z5" s="8"/>
    </row>
    <row r="6" spans="1:26" x14ac:dyDescent="0.25">
      <c r="C6" s="9"/>
      <c r="L6" s="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6" x14ac:dyDescent="0.25">
      <c r="A7" s="11" t="s">
        <v>6</v>
      </c>
      <c r="B7" s="12">
        <v>2212002.54</v>
      </c>
      <c r="C7" s="13">
        <v>2297838.0099999998</v>
      </c>
      <c r="D7" s="12">
        <v>-85835.469999999739</v>
      </c>
      <c r="E7" s="26">
        <v>-3.7354882992817993E-2</v>
      </c>
      <c r="F7" s="12">
        <v>4440092</v>
      </c>
      <c r="G7" s="12">
        <v>4568635.1099999994</v>
      </c>
      <c r="H7" s="12">
        <v>-128543.1099999994</v>
      </c>
      <c r="I7" s="26">
        <v>-2.8135998368230247E-2</v>
      </c>
      <c r="L7" s="14" t="s">
        <v>6</v>
      </c>
      <c r="M7" s="13">
        <v>2270797.1</v>
      </c>
      <c r="N7" s="13">
        <v>2297838.0099999998</v>
      </c>
      <c r="O7" s="13">
        <v>2307816.0299999998</v>
      </c>
      <c r="P7" s="13">
        <v>2205973.69</v>
      </c>
      <c r="Q7" s="13">
        <v>2133706.2799999998</v>
      </c>
      <c r="R7" s="13">
        <v>2348208.15</v>
      </c>
      <c r="S7" s="13">
        <v>1788969.59</v>
      </c>
      <c r="T7" s="13">
        <v>1875829.58</v>
      </c>
      <c r="U7" s="13">
        <v>2079077.53</v>
      </c>
      <c r="V7" s="13">
        <v>2247774.54</v>
      </c>
      <c r="W7" s="13">
        <v>2362874.89</v>
      </c>
      <c r="X7" s="13">
        <v>2303427.85</v>
      </c>
      <c r="Y7" s="13">
        <v>26222293.240000002</v>
      </c>
    </row>
    <row r="8" spans="1:26" x14ac:dyDescent="0.25">
      <c r="A8" s="11" t="s">
        <v>7</v>
      </c>
      <c r="B8" s="12">
        <v>479831.92</v>
      </c>
      <c r="C8" s="13">
        <v>487299.79</v>
      </c>
      <c r="D8" s="12">
        <v>-7467.8699999999953</v>
      </c>
      <c r="E8" s="26">
        <v>-1.5325001473938652E-2</v>
      </c>
      <c r="F8" s="12">
        <v>960997.96</v>
      </c>
      <c r="G8" s="12">
        <v>1017137.03</v>
      </c>
      <c r="H8" s="12">
        <v>-56139.070000000065</v>
      </c>
      <c r="I8" s="26">
        <v>-5.5193222097124968E-2</v>
      </c>
      <c r="L8" s="14" t="s">
        <v>7</v>
      </c>
      <c r="M8" s="13">
        <v>529837.24</v>
      </c>
      <c r="N8" s="13">
        <v>487299.79</v>
      </c>
      <c r="O8" s="13">
        <v>482049.1</v>
      </c>
      <c r="P8" s="13">
        <v>505278.42</v>
      </c>
      <c r="Q8" s="13">
        <v>481995.94</v>
      </c>
      <c r="R8" s="13">
        <v>567166.37</v>
      </c>
      <c r="S8" s="13">
        <v>459746.36</v>
      </c>
      <c r="T8" s="13">
        <v>423564.66</v>
      </c>
      <c r="U8" s="13">
        <v>486361.17</v>
      </c>
      <c r="V8" s="13">
        <v>521298.9</v>
      </c>
      <c r="W8" s="13">
        <v>527049.41</v>
      </c>
      <c r="X8" s="13">
        <v>529613.34</v>
      </c>
      <c r="Y8" s="13">
        <v>6001260.7000000002</v>
      </c>
    </row>
    <row r="9" spans="1:26" x14ac:dyDescent="0.25">
      <c r="A9" s="11" t="s">
        <v>8</v>
      </c>
      <c r="B9" s="12">
        <v>74295381.930000007</v>
      </c>
      <c r="C9" s="13">
        <v>75685924.75</v>
      </c>
      <c r="D9" s="12">
        <v>-1390542.8199999928</v>
      </c>
      <c r="E9" s="26">
        <v>-1.8372541850986537E-2</v>
      </c>
      <c r="F9" s="12">
        <v>148658939.34</v>
      </c>
      <c r="G9" s="12">
        <v>154533786.90000001</v>
      </c>
      <c r="H9" s="12">
        <v>-5874847.5600000024</v>
      </c>
      <c r="I9" s="26">
        <v>-3.8016589626459235E-2</v>
      </c>
      <c r="L9" s="14" t="s">
        <v>8</v>
      </c>
      <c r="M9" s="13">
        <v>78847862.150000006</v>
      </c>
      <c r="N9" s="13">
        <v>75685924.75</v>
      </c>
      <c r="O9" s="13">
        <v>78389784.960000008</v>
      </c>
      <c r="P9" s="13">
        <v>77142628.070000008</v>
      </c>
      <c r="Q9" s="13">
        <v>77801942.099999994</v>
      </c>
      <c r="R9" s="13">
        <v>85966099.349999994</v>
      </c>
      <c r="S9" s="13">
        <v>73734101.949999988</v>
      </c>
      <c r="T9" s="13">
        <v>74228846.180000007</v>
      </c>
      <c r="U9" s="13">
        <v>82432747.239999995</v>
      </c>
      <c r="V9" s="13">
        <v>76998828.730000004</v>
      </c>
      <c r="W9" s="13">
        <v>80429824.689999998</v>
      </c>
      <c r="X9" s="13">
        <v>76171795</v>
      </c>
      <c r="Y9" s="13">
        <v>937830385.17000008</v>
      </c>
    </row>
    <row r="10" spans="1:26" x14ac:dyDescent="0.25">
      <c r="A10" s="11" t="s">
        <v>9</v>
      </c>
      <c r="B10" s="12">
        <v>1435284</v>
      </c>
      <c r="C10" s="13">
        <v>1417441.6</v>
      </c>
      <c r="D10" s="12">
        <v>17842.399999999907</v>
      </c>
      <c r="E10" s="26">
        <v>1.2587749646969517E-2</v>
      </c>
      <c r="F10" s="12">
        <v>2931462.5</v>
      </c>
      <c r="G10" s="12">
        <v>2897954.4400000004</v>
      </c>
      <c r="H10" s="12">
        <v>33508.05999999959</v>
      </c>
      <c r="I10" s="26">
        <v>1.1562659349468443E-2</v>
      </c>
      <c r="L10" s="14" t="s">
        <v>9</v>
      </c>
      <c r="M10" s="13">
        <v>1480512.84</v>
      </c>
      <c r="N10" s="13">
        <v>1417441.6</v>
      </c>
      <c r="O10" s="13">
        <v>1472077.65</v>
      </c>
      <c r="P10" s="13">
        <v>1252677.1399999999</v>
      </c>
      <c r="Q10" s="13">
        <v>1158081.82</v>
      </c>
      <c r="R10" s="13">
        <v>1452843.58</v>
      </c>
      <c r="S10" s="13">
        <v>1070542.96</v>
      </c>
      <c r="T10" s="13">
        <v>1107697.24</v>
      </c>
      <c r="U10" s="13">
        <v>1249321.73</v>
      </c>
      <c r="V10" s="13">
        <v>1162104.8899999999</v>
      </c>
      <c r="W10" s="13">
        <v>1319507.1299999999</v>
      </c>
      <c r="X10" s="13">
        <v>1481544.18</v>
      </c>
      <c r="Y10" s="13">
        <v>15624352.760000002</v>
      </c>
    </row>
    <row r="11" spans="1:26" x14ac:dyDescent="0.25">
      <c r="A11" s="11" t="s">
        <v>10</v>
      </c>
      <c r="B11" s="12">
        <v>2335292.67</v>
      </c>
      <c r="C11" s="13">
        <v>2635805.08</v>
      </c>
      <c r="D11" s="12">
        <v>-300512.41000000015</v>
      </c>
      <c r="E11" s="26">
        <v>-0.11401162107176763</v>
      </c>
      <c r="F11" s="12">
        <v>4688069.4499999993</v>
      </c>
      <c r="G11" s="12">
        <v>5364512.04</v>
      </c>
      <c r="H11" s="12">
        <v>-676442.59000000078</v>
      </c>
      <c r="I11" s="26">
        <v>-0.12609582846606879</v>
      </c>
      <c r="L11" s="14" t="s">
        <v>10</v>
      </c>
      <c r="M11" s="13">
        <v>2728706.96</v>
      </c>
      <c r="N11" s="13">
        <v>2635805.08</v>
      </c>
      <c r="O11" s="13">
        <v>2322085.13</v>
      </c>
      <c r="P11" s="13">
        <v>2445864.62</v>
      </c>
      <c r="Q11" s="13">
        <v>2339070.67</v>
      </c>
      <c r="R11" s="13">
        <v>2366152.33</v>
      </c>
      <c r="S11" s="13">
        <v>2346285.5099999998</v>
      </c>
      <c r="T11" s="13">
        <v>2093598.06</v>
      </c>
      <c r="U11" s="13">
        <v>2298569.96</v>
      </c>
      <c r="V11" s="13">
        <v>2231168.09</v>
      </c>
      <c r="W11" s="13">
        <v>2375178.4900000002</v>
      </c>
      <c r="X11" s="13">
        <v>2352178.0499999998</v>
      </c>
      <c r="Y11" s="13">
        <v>28534662.949999999</v>
      </c>
    </row>
    <row r="12" spans="1:26" x14ac:dyDescent="0.25">
      <c r="A12" s="11" t="s">
        <v>11</v>
      </c>
      <c r="B12" s="12">
        <v>27953.07</v>
      </c>
      <c r="C12" s="13">
        <v>33706.5</v>
      </c>
      <c r="D12" s="12">
        <v>-5753.43</v>
      </c>
      <c r="E12" s="26">
        <v>-0.17069200302612256</v>
      </c>
      <c r="F12" s="12">
        <v>59494.35</v>
      </c>
      <c r="G12" s="12">
        <v>65494.869999999995</v>
      </c>
      <c r="H12" s="12">
        <v>-6000.5199999999968</v>
      </c>
      <c r="I12" s="26">
        <v>-9.1618167957276606E-2</v>
      </c>
      <c r="L12" s="14" t="s">
        <v>11</v>
      </c>
      <c r="M12" s="13">
        <v>31788.37</v>
      </c>
      <c r="N12" s="13">
        <v>33706.5</v>
      </c>
      <c r="O12" s="13">
        <v>42890.27</v>
      </c>
      <c r="P12" s="13">
        <v>34896.69</v>
      </c>
      <c r="Q12" s="13">
        <v>28806.63</v>
      </c>
      <c r="R12" s="13">
        <v>19612.29</v>
      </c>
      <c r="S12" s="13">
        <v>28858.36</v>
      </c>
      <c r="T12" s="13">
        <v>23870.79</v>
      </c>
      <c r="U12" s="13">
        <v>25249.84</v>
      </c>
      <c r="V12" s="13">
        <v>32188.87</v>
      </c>
      <c r="W12" s="13">
        <v>78049.23</v>
      </c>
      <c r="X12" s="13">
        <v>34645.599999999999</v>
      </c>
      <c r="Y12" s="13">
        <v>414563.43999999994</v>
      </c>
    </row>
    <row r="13" spans="1:26" x14ac:dyDescent="0.25">
      <c r="A13" s="11" t="s">
        <v>12</v>
      </c>
      <c r="B13" s="12">
        <v>548665.42000000004</v>
      </c>
      <c r="C13" s="13">
        <v>575153.29</v>
      </c>
      <c r="D13" s="12">
        <v>-26487.869999999995</v>
      </c>
      <c r="E13" s="26">
        <v>-4.6053583384700787E-2</v>
      </c>
      <c r="F13" s="12">
        <v>1162016.28</v>
      </c>
      <c r="G13" s="12">
        <v>1215911.8799999999</v>
      </c>
      <c r="H13" s="12">
        <v>-53895.59999999986</v>
      </c>
      <c r="I13" s="26">
        <v>-4.4325251596357348E-2</v>
      </c>
      <c r="L13" s="14" t="s">
        <v>12</v>
      </c>
      <c r="M13" s="13">
        <v>640758.59</v>
      </c>
      <c r="N13" s="13">
        <v>575153.29</v>
      </c>
      <c r="O13" s="13">
        <v>514685.69</v>
      </c>
      <c r="P13" s="13">
        <v>541856.35</v>
      </c>
      <c r="Q13" s="13">
        <v>607169.26</v>
      </c>
      <c r="R13" s="13">
        <v>574625.31999999995</v>
      </c>
      <c r="S13" s="13">
        <v>716930.92</v>
      </c>
      <c r="T13" s="13">
        <v>421406.23</v>
      </c>
      <c r="U13" s="13">
        <v>633418.63</v>
      </c>
      <c r="V13" s="13">
        <v>528320.21</v>
      </c>
      <c r="W13" s="13">
        <v>601599.16</v>
      </c>
      <c r="X13" s="13">
        <v>535429.86</v>
      </c>
      <c r="Y13" s="13">
        <v>6891353.5099999998</v>
      </c>
    </row>
    <row r="14" spans="1:26" x14ac:dyDescent="0.25">
      <c r="A14" s="11" t="s">
        <v>13</v>
      </c>
      <c r="B14" s="12">
        <v>1069188.18</v>
      </c>
      <c r="C14" s="13">
        <v>953737.48</v>
      </c>
      <c r="D14" s="12">
        <v>115450.69999999995</v>
      </c>
      <c r="E14" s="26">
        <v>0.12105081578633142</v>
      </c>
      <c r="F14" s="12">
        <v>2045799.29</v>
      </c>
      <c r="G14" s="12">
        <v>1879980.48</v>
      </c>
      <c r="H14" s="12">
        <v>165818.81000000006</v>
      </c>
      <c r="I14" s="26">
        <v>8.8202410484602506E-2</v>
      </c>
      <c r="L14" s="14" t="s">
        <v>13</v>
      </c>
      <c r="M14" s="13">
        <v>926243</v>
      </c>
      <c r="N14" s="13">
        <v>953737.48</v>
      </c>
      <c r="O14" s="13">
        <v>909371.78</v>
      </c>
      <c r="P14" s="13">
        <v>1024188.69</v>
      </c>
      <c r="Q14" s="13">
        <v>908852.25</v>
      </c>
      <c r="R14" s="13">
        <v>834824.3</v>
      </c>
      <c r="S14" s="13">
        <v>751783.14</v>
      </c>
      <c r="T14" s="13">
        <v>846529.85</v>
      </c>
      <c r="U14" s="13">
        <v>1561208.04</v>
      </c>
      <c r="V14" s="13">
        <v>834696.11</v>
      </c>
      <c r="W14" s="13">
        <v>989897.59</v>
      </c>
      <c r="X14" s="13">
        <v>928088.66</v>
      </c>
      <c r="Y14" s="13">
        <v>11469420.889999997</v>
      </c>
    </row>
    <row r="15" spans="1:26" x14ac:dyDescent="0.25">
      <c r="A15" s="11" t="s">
        <v>14</v>
      </c>
      <c r="B15" s="12">
        <v>381458.07</v>
      </c>
      <c r="C15" s="13">
        <v>422897.96</v>
      </c>
      <c r="D15" s="12">
        <v>-41439.890000000014</v>
      </c>
      <c r="E15" s="26">
        <v>-9.7990281154347519E-2</v>
      </c>
      <c r="F15" s="12">
        <v>778402.79</v>
      </c>
      <c r="G15" s="12">
        <v>806286.58000000007</v>
      </c>
      <c r="H15" s="12">
        <v>-27883.790000000037</v>
      </c>
      <c r="I15" s="26">
        <v>-3.4582976688015861E-2</v>
      </c>
      <c r="L15" s="14" t="s">
        <v>14</v>
      </c>
      <c r="M15" s="13">
        <v>383388.62</v>
      </c>
      <c r="N15" s="13">
        <v>422897.96</v>
      </c>
      <c r="O15" s="13">
        <v>413359.43</v>
      </c>
      <c r="P15" s="13">
        <v>466607.89</v>
      </c>
      <c r="Q15" s="13">
        <v>375743.46</v>
      </c>
      <c r="R15" s="13">
        <v>293828.53000000003</v>
      </c>
      <c r="S15" s="13">
        <v>596773.68999999994</v>
      </c>
      <c r="T15" s="13">
        <v>338701.45</v>
      </c>
      <c r="U15" s="13">
        <v>356585.76</v>
      </c>
      <c r="V15" s="13">
        <v>367703.98</v>
      </c>
      <c r="W15" s="13">
        <v>401542.47</v>
      </c>
      <c r="X15" s="13">
        <v>334929.40000000002</v>
      </c>
      <c r="Y15" s="13">
        <v>4752062.6400000006</v>
      </c>
    </row>
    <row r="16" spans="1:26" x14ac:dyDescent="0.25">
      <c r="A16" s="11" t="s">
        <v>15</v>
      </c>
      <c r="B16" s="12">
        <v>52389.96</v>
      </c>
      <c r="C16" s="13">
        <v>48857.26</v>
      </c>
      <c r="D16" s="12">
        <v>3532.6999999999971</v>
      </c>
      <c r="E16" s="26">
        <v>7.2306551779612635E-2</v>
      </c>
      <c r="F16" s="12">
        <v>97689.78</v>
      </c>
      <c r="G16" s="12">
        <v>121760.28</v>
      </c>
      <c r="H16" s="12">
        <v>-24070.5</v>
      </c>
      <c r="I16" s="26">
        <v>-0.19768762029785084</v>
      </c>
      <c r="L16" s="14" t="s">
        <v>15</v>
      </c>
      <c r="M16" s="13">
        <v>72903.02</v>
      </c>
      <c r="N16" s="13">
        <v>48857.26</v>
      </c>
      <c r="O16" s="13">
        <v>53725.99</v>
      </c>
      <c r="P16" s="13">
        <v>83991.44</v>
      </c>
      <c r="Q16" s="13">
        <v>36225.360000000001</v>
      </c>
      <c r="R16" s="13">
        <v>50852.87</v>
      </c>
      <c r="S16" s="13">
        <v>31692.79</v>
      </c>
      <c r="T16" s="13">
        <v>60480.800000000003</v>
      </c>
      <c r="U16" s="13">
        <v>45319.35</v>
      </c>
      <c r="V16" s="13">
        <v>56066.48</v>
      </c>
      <c r="W16" s="13">
        <v>45897.03</v>
      </c>
      <c r="X16" s="13">
        <v>58291.199999999997</v>
      </c>
      <c r="Y16" s="13">
        <v>644303.59</v>
      </c>
    </row>
    <row r="17" spans="1:25" x14ac:dyDescent="0.25">
      <c r="A17" s="11" t="s">
        <v>16</v>
      </c>
      <c r="B17" s="12">
        <v>1113953.96</v>
      </c>
      <c r="C17" s="13">
        <v>1091966.8</v>
      </c>
      <c r="D17" s="12">
        <v>21987.159999999916</v>
      </c>
      <c r="E17" s="26">
        <v>2.0135374079138593E-2</v>
      </c>
      <c r="F17" s="12">
        <v>2042649.3199999998</v>
      </c>
      <c r="G17" s="12">
        <v>2155017.9500000002</v>
      </c>
      <c r="H17" s="12">
        <v>-112368.63000000035</v>
      </c>
      <c r="I17" s="26">
        <v>-5.2142781455718427E-2</v>
      </c>
      <c r="L17" s="14" t="s">
        <v>16</v>
      </c>
      <c r="M17" s="13">
        <v>1063051.1499999999</v>
      </c>
      <c r="N17" s="13">
        <v>1091966.8</v>
      </c>
      <c r="O17" s="13">
        <v>1031594.17</v>
      </c>
      <c r="P17" s="13">
        <v>999361.46</v>
      </c>
      <c r="Q17" s="13">
        <v>909436.82</v>
      </c>
      <c r="R17" s="13">
        <v>1068065.97</v>
      </c>
      <c r="S17" s="13">
        <v>861134.5</v>
      </c>
      <c r="T17" s="13">
        <v>855135.21</v>
      </c>
      <c r="U17" s="13">
        <v>1017763.42</v>
      </c>
      <c r="V17" s="13">
        <v>932336.38</v>
      </c>
      <c r="W17" s="13">
        <v>1121971.77</v>
      </c>
      <c r="X17" s="13">
        <v>1030057.01</v>
      </c>
      <c r="Y17" s="13">
        <v>11981874.66</v>
      </c>
    </row>
    <row r="18" spans="1:25" x14ac:dyDescent="0.25">
      <c r="A18" s="11" t="s">
        <v>17</v>
      </c>
      <c r="B18" s="12">
        <v>72538.399999999994</v>
      </c>
      <c r="C18" s="13">
        <v>67942.460000000006</v>
      </c>
      <c r="D18" s="12">
        <v>4595.9399999999878</v>
      </c>
      <c r="E18" s="26">
        <v>6.764459220346139E-2</v>
      </c>
      <c r="F18" s="12">
        <v>128703.57999999999</v>
      </c>
      <c r="G18" s="12">
        <v>127950.86000000002</v>
      </c>
      <c r="H18" s="12">
        <v>752.71999999997206</v>
      </c>
      <c r="I18" s="26">
        <v>5.8828834757341372E-3</v>
      </c>
      <c r="L18" s="14" t="s">
        <v>17</v>
      </c>
      <c r="M18" s="13">
        <v>60008.4</v>
      </c>
      <c r="N18" s="13">
        <v>67942.460000000006</v>
      </c>
      <c r="O18" s="13">
        <v>58116.39</v>
      </c>
      <c r="P18" s="13">
        <v>63720.78</v>
      </c>
      <c r="Q18" s="13">
        <v>50288.1</v>
      </c>
      <c r="R18" s="13">
        <v>51387.69</v>
      </c>
      <c r="S18" s="13">
        <v>47396.84</v>
      </c>
      <c r="T18" s="13">
        <v>54048.65</v>
      </c>
      <c r="U18" s="13">
        <v>51969.26</v>
      </c>
      <c r="V18" s="13">
        <v>70858.539999999994</v>
      </c>
      <c r="W18" s="13">
        <v>56195.57</v>
      </c>
      <c r="X18" s="13">
        <v>66349.81</v>
      </c>
      <c r="Y18" s="13">
        <v>698282.49</v>
      </c>
    </row>
    <row r="19" spans="1:25" x14ac:dyDescent="0.25">
      <c r="A19" s="11" t="s">
        <v>18</v>
      </c>
      <c r="B19" s="12">
        <v>1184819.6000000001</v>
      </c>
      <c r="C19" s="13">
        <v>1118074.3500000001</v>
      </c>
      <c r="D19" s="12">
        <v>66745.25</v>
      </c>
      <c r="E19" s="26">
        <v>5.9696611410502344E-2</v>
      </c>
      <c r="F19" s="12">
        <v>2334191.91</v>
      </c>
      <c r="G19" s="12">
        <v>2369161.37</v>
      </c>
      <c r="H19" s="12">
        <v>-34969.459999999963</v>
      </c>
      <c r="I19" s="26">
        <v>-1.476026936907213E-2</v>
      </c>
      <c r="L19" s="14" t="s">
        <v>18</v>
      </c>
      <c r="M19" s="13">
        <v>1251087.02</v>
      </c>
      <c r="N19" s="13">
        <v>1118074.3500000001</v>
      </c>
      <c r="O19" s="13">
        <v>1099509.98</v>
      </c>
      <c r="P19" s="13">
        <v>1005002.74</v>
      </c>
      <c r="Q19" s="13">
        <v>1087599.05</v>
      </c>
      <c r="R19" s="13">
        <v>1083438.0900000001</v>
      </c>
      <c r="S19" s="13">
        <v>1013562.64</v>
      </c>
      <c r="T19" s="13">
        <v>1041197.3</v>
      </c>
      <c r="U19" s="13">
        <v>1176563.3899999999</v>
      </c>
      <c r="V19" s="13">
        <v>1341807.93</v>
      </c>
      <c r="W19" s="13">
        <v>1258950.96</v>
      </c>
      <c r="X19" s="13">
        <v>1287807.98</v>
      </c>
      <c r="Y19" s="13">
        <v>13764601.43</v>
      </c>
    </row>
    <row r="20" spans="1:25" x14ac:dyDescent="0.25">
      <c r="A20" s="11" t="s">
        <v>19</v>
      </c>
      <c r="B20" s="12">
        <v>272417.27</v>
      </c>
      <c r="C20" s="13">
        <v>226863.64</v>
      </c>
      <c r="D20" s="12">
        <v>45553.630000000005</v>
      </c>
      <c r="E20" s="26">
        <v>0.20079740411464791</v>
      </c>
      <c r="F20" s="12">
        <v>424414.73</v>
      </c>
      <c r="G20" s="12">
        <v>461662.7</v>
      </c>
      <c r="H20" s="12">
        <v>-37247.97000000003</v>
      </c>
      <c r="I20" s="26">
        <v>-8.0682216691970191E-2</v>
      </c>
      <c r="L20" s="14" t="s">
        <v>19</v>
      </c>
      <c r="M20" s="13">
        <v>234799.06</v>
      </c>
      <c r="N20" s="13">
        <v>226863.64</v>
      </c>
      <c r="O20" s="13">
        <v>225824.12</v>
      </c>
      <c r="P20" s="13">
        <v>458554.13</v>
      </c>
      <c r="Q20" s="13">
        <v>434958.53</v>
      </c>
      <c r="R20" s="13">
        <v>170145.42</v>
      </c>
      <c r="S20" s="13">
        <v>196037.34</v>
      </c>
      <c r="T20" s="13">
        <v>200081.08</v>
      </c>
      <c r="U20" s="13">
        <v>181745.4</v>
      </c>
      <c r="V20" s="13">
        <v>202131.57</v>
      </c>
      <c r="W20" s="13">
        <v>205182.79</v>
      </c>
      <c r="X20" s="13">
        <v>171738.97</v>
      </c>
      <c r="Y20" s="13">
        <v>2908062.0500000003</v>
      </c>
    </row>
    <row r="21" spans="1:25" x14ac:dyDescent="0.25">
      <c r="A21" s="11" t="s">
        <v>20</v>
      </c>
      <c r="B21" s="12">
        <v>460344.7</v>
      </c>
      <c r="C21" s="13">
        <v>453809.61</v>
      </c>
      <c r="D21" s="12">
        <v>6535.0900000000256</v>
      </c>
      <c r="E21" s="26">
        <v>1.4400510381435127E-2</v>
      </c>
      <c r="F21" s="12">
        <v>836395.38</v>
      </c>
      <c r="G21" s="12">
        <v>809950.31</v>
      </c>
      <c r="H21" s="12">
        <v>26445.069999999949</v>
      </c>
      <c r="I21" s="26">
        <v>3.2650237518891678E-2</v>
      </c>
      <c r="L21" s="14" t="s">
        <v>20</v>
      </c>
      <c r="M21" s="13">
        <v>356140.7</v>
      </c>
      <c r="N21" s="13">
        <v>453809.61</v>
      </c>
      <c r="O21" s="13">
        <v>390963.94</v>
      </c>
      <c r="P21" s="13">
        <v>357854.01</v>
      </c>
      <c r="Q21" s="13">
        <v>447421.1</v>
      </c>
      <c r="R21" s="13">
        <v>461968.34</v>
      </c>
      <c r="S21" s="13">
        <v>365644.36</v>
      </c>
      <c r="T21" s="13">
        <v>434231.7</v>
      </c>
      <c r="U21" s="13">
        <v>408066.13</v>
      </c>
      <c r="V21" s="13">
        <v>398102.34</v>
      </c>
      <c r="W21" s="13">
        <v>401377.59</v>
      </c>
      <c r="X21" s="13">
        <v>482646</v>
      </c>
      <c r="Y21" s="13">
        <v>4958225.8199999994</v>
      </c>
    </row>
    <row r="22" spans="1:25" x14ac:dyDescent="0.25">
      <c r="A22" s="11" t="s">
        <v>21</v>
      </c>
      <c r="B22" s="12">
        <v>15048599.399999999</v>
      </c>
      <c r="C22" s="13">
        <v>15246077.09</v>
      </c>
      <c r="D22" s="12">
        <v>-197477.69000000134</v>
      </c>
      <c r="E22" s="26">
        <v>-1.2952688670945277E-2</v>
      </c>
      <c r="F22" s="12">
        <v>29754231.57</v>
      </c>
      <c r="G22" s="12">
        <v>30213341.990000002</v>
      </c>
      <c r="H22" s="12">
        <v>-459110.42000000179</v>
      </c>
      <c r="I22" s="26">
        <v>-1.5195618549975635E-2</v>
      </c>
      <c r="L22" s="14" t="s">
        <v>21</v>
      </c>
      <c r="M22" s="13">
        <v>14967264.9</v>
      </c>
      <c r="N22" s="13">
        <v>15246077.09</v>
      </c>
      <c r="O22" s="13">
        <v>14933759.720000001</v>
      </c>
      <c r="P22" s="13">
        <v>13860111.629999999</v>
      </c>
      <c r="Q22" s="13">
        <v>13564656.109999999</v>
      </c>
      <c r="R22" s="13">
        <v>15947869.350000001</v>
      </c>
      <c r="S22" s="13">
        <v>11873709.65</v>
      </c>
      <c r="T22" s="13">
        <v>12545078.369999999</v>
      </c>
      <c r="U22" s="13">
        <v>13861763.819999998</v>
      </c>
      <c r="V22" s="13">
        <v>13558157.33</v>
      </c>
      <c r="W22" s="13">
        <v>14423023.24</v>
      </c>
      <c r="X22" s="13">
        <v>14744176.370000001</v>
      </c>
      <c r="Y22" s="13">
        <v>169525647.58000004</v>
      </c>
    </row>
    <row r="23" spans="1:25" x14ac:dyDescent="0.25">
      <c r="A23" s="11" t="s">
        <v>22</v>
      </c>
      <c r="B23" s="12">
        <v>424765.28</v>
      </c>
      <c r="C23" s="13">
        <v>427365.61</v>
      </c>
      <c r="D23" s="12">
        <v>-2600.3299999999581</v>
      </c>
      <c r="E23" s="27">
        <v>-6.0845560315439468E-3</v>
      </c>
      <c r="F23" s="12">
        <v>1309322.48</v>
      </c>
      <c r="G23" s="12">
        <v>877988.59</v>
      </c>
      <c r="H23" s="12">
        <v>431333.89</v>
      </c>
      <c r="I23" s="27">
        <v>0.49127505176348596</v>
      </c>
      <c r="L23" s="14" t="s">
        <v>22</v>
      </c>
      <c r="M23" s="13">
        <v>450622.98</v>
      </c>
      <c r="N23" s="13">
        <v>427365.61</v>
      </c>
      <c r="O23" s="13">
        <v>597915.25</v>
      </c>
      <c r="P23" s="13">
        <v>576380.63</v>
      </c>
      <c r="Q23" s="13">
        <v>403369.51</v>
      </c>
      <c r="R23" s="13">
        <v>399855.17</v>
      </c>
      <c r="S23" s="13">
        <v>371413.59</v>
      </c>
      <c r="T23" s="13">
        <v>387337.08</v>
      </c>
      <c r="U23" s="13">
        <v>315246.23</v>
      </c>
      <c r="V23" s="13">
        <v>449045.06</v>
      </c>
      <c r="W23" s="13">
        <v>406937.85</v>
      </c>
      <c r="X23" s="13">
        <v>383522.27</v>
      </c>
      <c r="Y23" s="13">
        <v>5169011.2299999986</v>
      </c>
    </row>
    <row r="24" spans="1:25" x14ac:dyDescent="0.25">
      <c r="B24" s="12"/>
      <c r="C24" s="15"/>
      <c r="E24" s="26"/>
      <c r="F24" s="12"/>
      <c r="G24" s="12"/>
      <c r="H24" s="12"/>
      <c r="I24" s="26"/>
      <c r="L24" s="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</row>
    <row r="25" spans="1:25" ht="15.75" thickBot="1" x14ac:dyDescent="0.3">
      <c r="A25" t="s">
        <v>5</v>
      </c>
      <c r="B25" s="16">
        <v>101414886.36999997</v>
      </c>
      <c r="C25" s="13">
        <v>103190761.27999999</v>
      </c>
      <c r="D25" s="16">
        <v>-1775874.9099999941</v>
      </c>
      <c r="E25" s="28">
        <v>-1.7209630862023734E-2</v>
      </c>
      <c r="F25" s="16">
        <v>202652872.70999995</v>
      </c>
      <c r="G25" s="16">
        <v>209486533.38</v>
      </c>
      <c r="H25" s="16">
        <v>-6833660.6700000037</v>
      </c>
      <c r="I25" s="28">
        <v>-3.2621002217856486E-2</v>
      </c>
      <c r="L25" s="4" t="s">
        <v>5</v>
      </c>
      <c r="M25" s="13">
        <v>106295772.10000004</v>
      </c>
      <c r="N25" s="13">
        <v>103190761.27999999</v>
      </c>
      <c r="O25" s="13">
        <v>105245529.60000001</v>
      </c>
      <c r="P25" s="13">
        <v>103024948.37999998</v>
      </c>
      <c r="Q25" s="13">
        <v>102769322.98999996</v>
      </c>
      <c r="R25" s="13">
        <v>113656943.11999999</v>
      </c>
      <c r="S25" s="13">
        <v>96254584.190000013</v>
      </c>
      <c r="T25" s="13">
        <v>96937634.230000004</v>
      </c>
      <c r="U25" s="13">
        <v>108180976.90000001</v>
      </c>
      <c r="V25" s="13">
        <v>101932589.95000002</v>
      </c>
      <c r="W25" s="13">
        <v>107005059.85999997</v>
      </c>
      <c r="X25" s="13">
        <v>102896241.55000001</v>
      </c>
      <c r="Y25" s="13">
        <v>1247390364.1500001</v>
      </c>
    </row>
    <row r="26" spans="1:25" ht="15.75" thickTop="1" x14ac:dyDescent="0.25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t="s">
        <v>23</v>
      </c>
      <c r="B27" s="12">
        <v>21896807.809999999</v>
      </c>
    </row>
    <row r="28" spans="1:25" x14ac:dyDescent="0.25">
      <c r="A28" t="s">
        <v>24</v>
      </c>
      <c r="B28" s="12">
        <v>0</v>
      </c>
      <c r="M28" s="12"/>
    </row>
    <row r="29" spans="1:25" x14ac:dyDescent="0.25">
      <c r="A29" t="s">
        <v>25</v>
      </c>
      <c r="B29" s="12">
        <v>2168389.75</v>
      </c>
      <c r="L29" s="1" t="s">
        <v>28</v>
      </c>
    </row>
    <row r="30" spans="1:25" ht="15.75" thickBot="1" x14ac:dyDescent="0.3">
      <c r="A30" t="s">
        <v>5</v>
      </c>
      <c r="B30" s="16">
        <v>121143304.42999998</v>
      </c>
    </row>
    <row r="31" spans="1:25" ht="15.75" thickTop="1" x14ac:dyDescent="0.25"/>
    <row r="32" spans="1:25" ht="15.75" thickBot="1" x14ac:dyDescent="0.3">
      <c r="M32" s="17">
        <v>45474</v>
      </c>
      <c r="N32" s="17">
        <v>45505</v>
      </c>
      <c r="O32" s="17">
        <v>45536</v>
      </c>
      <c r="P32" s="17">
        <v>45566</v>
      </c>
      <c r="Q32" s="17">
        <v>45597</v>
      </c>
      <c r="R32" s="17">
        <v>45627</v>
      </c>
      <c r="S32" s="17">
        <v>45658</v>
      </c>
      <c r="T32" s="17">
        <v>45689</v>
      </c>
      <c r="U32" s="17">
        <v>45717</v>
      </c>
      <c r="V32" s="17">
        <v>45748</v>
      </c>
      <c r="W32" s="17">
        <v>45778</v>
      </c>
      <c r="X32" s="17">
        <v>45809</v>
      </c>
      <c r="Y32" s="18" t="s">
        <v>5</v>
      </c>
    </row>
    <row r="33" spans="2:25" x14ac:dyDescent="0.25">
      <c r="B33" s="12"/>
    </row>
    <row r="34" spans="2:25" x14ac:dyDescent="0.25">
      <c r="L34" s="11" t="s">
        <v>6</v>
      </c>
      <c r="M34" s="19">
        <v>2228089.46</v>
      </c>
      <c r="N34" s="19">
        <v>2212002.54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0">
        <v>4440092</v>
      </c>
    </row>
    <row r="35" spans="2:25" x14ac:dyDescent="0.25">
      <c r="L35" s="11" t="s">
        <v>7</v>
      </c>
      <c r="M35" s="19">
        <v>481166.04</v>
      </c>
      <c r="N35" s="19">
        <v>479831.92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0">
        <v>960997.96</v>
      </c>
    </row>
    <row r="36" spans="2:25" x14ac:dyDescent="0.25">
      <c r="L36" s="11" t="s">
        <v>8</v>
      </c>
      <c r="M36" s="19">
        <v>74363557.409999996</v>
      </c>
      <c r="N36" s="19">
        <v>74295381.930000007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0">
        <v>148658939.34</v>
      </c>
    </row>
    <row r="37" spans="2:25" x14ac:dyDescent="0.25">
      <c r="L37" s="11" t="s">
        <v>9</v>
      </c>
      <c r="M37" s="19">
        <v>1496178.5</v>
      </c>
      <c r="N37" s="19">
        <v>1435284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0">
        <v>2931462.5</v>
      </c>
    </row>
    <row r="38" spans="2:25" x14ac:dyDescent="0.25">
      <c r="L38" s="11" t="s">
        <v>10</v>
      </c>
      <c r="M38" s="19">
        <v>2352776.7799999998</v>
      </c>
      <c r="N38" s="19">
        <v>2335292.67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0">
        <v>4688069.4499999993</v>
      </c>
    </row>
    <row r="39" spans="2:25" x14ac:dyDescent="0.25">
      <c r="L39" s="11" t="s">
        <v>11</v>
      </c>
      <c r="M39" s="19">
        <v>31541.279999999999</v>
      </c>
      <c r="N39" s="19">
        <v>27953.07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0">
        <v>59494.35</v>
      </c>
    </row>
    <row r="40" spans="2:25" x14ac:dyDescent="0.25">
      <c r="L40" s="11" t="s">
        <v>12</v>
      </c>
      <c r="M40" s="19">
        <v>613350.86</v>
      </c>
      <c r="N40" s="19">
        <v>548665.42000000004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0">
        <v>1162016.28</v>
      </c>
    </row>
    <row r="41" spans="2:25" x14ac:dyDescent="0.25">
      <c r="L41" s="11" t="s">
        <v>13</v>
      </c>
      <c r="M41" s="19">
        <v>976611.11</v>
      </c>
      <c r="N41" s="19">
        <v>1069188.18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>
        <v>2045799.29</v>
      </c>
    </row>
    <row r="42" spans="2:25" x14ac:dyDescent="0.25">
      <c r="L42" s="11" t="s">
        <v>14</v>
      </c>
      <c r="M42" s="19">
        <v>396944.72</v>
      </c>
      <c r="N42" s="19">
        <v>381458.07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0">
        <v>778402.79</v>
      </c>
    </row>
    <row r="43" spans="2:25" x14ac:dyDescent="0.25">
      <c r="L43" s="11" t="s">
        <v>15</v>
      </c>
      <c r="M43" s="19">
        <v>45299.82</v>
      </c>
      <c r="N43" s="19">
        <v>52389.96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0">
        <v>97689.78</v>
      </c>
    </row>
    <row r="44" spans="2:25" x14ac:dyDescent="0.25">
      <c r="L44" s="11" t="s">
        <v>16</v>
      </c>
      <c r="M44" s="19">
        <v>928695.36</v>
      </c>
      <c r="N44" s="19">
        <v>1113953.96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0">
        <v>2042649.3199999998</v>
      </c>
    </row>
    <row r="45" spans="2:25" x14ac:dyDescent="0.25">
      <c r="L45" s="11" t="s">
        <v>17</v>
      </c>
      <c r="M45" s="19">
        <v>56165.18</v>
      </c>
      <c r="N45" s="19">
        <v>72538.399999999994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0">
        <v>128703.57999999999</v>
      </c>
    </row>
    <row r="46" spans="2:25" x14ac:dyDescent="0.25">
      <c r="L46" s="11" t="s">
        <v>18</v>
      </c>
      <c r="M46" s="19">
        <v>1149372.31</v>
      </c>
      <c r="N46" s="19">
        <v>1184819.6000000001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0">
        <v>2334191.91</v>
      </c>
    </row>
    <row r="47" spans="2:25" x14ac:dyDescent="0.25">
      <c r="L47" s="11" t="s">
        <v>19</v>
      </c>
      <c r="M47" s="19">
        <v>151997.46</v>
      </c>
      <c r="N47" s="19">
        <v>272417.27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20">
        <v>424414.73</v>
      </c>
    </row>
    <row r="48" spans="2:25" x14ac:dyDescent="0.25">
      <c r="L48" s="11" t="s">
        <v>20</v>
      </c>
      <c r="M48" s="19">
        <v>376050.68</v>
      </c>
      <c r="N48" s="19">
        <v>460344.7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0">
        <v>836395.38</v>
      </c>
    </row>
    <row r="49" spans="12:25" x14ac:dyDescent="0.25">
      <c r="L49" s="11" t="s">
        <v>21</v>
      </c>
      <c r="M49" s="19">
        <v>14705632.17</v>
      </c>
      <c r="N49" s="19">
        <v>15048599.399999999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0">
        <v>29754231.57</v>
      </c>
    </row>
    <row r="50" spans="12:25" x14ac:dyDescent="0.25">
      <c r="L50" s="11" t="s">
        <v>22</v>
      </c>
      <c r="M50" s="21">
        <v>884557.2</v>
      </c>
      <c r="N50" s="21">
        <v>424765.28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2">
        <v>1309322.48</v>
      </c>
    </row>
    <row r="52" spans="12:25" x14ac:dyDescent="0.25">
      <c r="L52" t="s">
        <v>5</v>
      </c>
      <c r="M52" s="20">
        <v>101237986.34</v>
      </c>
      <c r="N52" s="20">
        <v>101414886.36999997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202652872.70999995</v>
      </c>
    </row>
  </sheetData>
  <mergeCells count="2">
    <mergeCell ref="D3:E3"/>
    <mergeCell ref="H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16FE-D8F8-4A13-BFE7-24C666A05D5F}">
  <dimension ref="A2:Z52"/>
  <sheetViews>
    <sheetView zoomScaleNormal="100" workbookViewId="0">
      <selection activeCell="E33" sqref="E33"/>
    </sheetView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2" spans="1:26" x14ac:dyDescent="0.25">
      <c r="L2" s="1" t="s">
        <v>26</v>
      </c>
    </row>
    <row r="3" spans="1:26" x14ac:dyDescent="0.25">
      <c r="B3" s="2" t="s">
        <v>27</v>
      </c>
      <c r="C3" s="2" t="s">
        <v>0</v>
      </c>
      <c r="D3" s="33" t="s">
        <v>1</v>
      </c>
      <c r="E3" s="33"/>
      <c r="F3" s="2" t="s">
        <v>27</v>
      </c>
      <c r="G3" s="2" t="s">
        <v>0</v>
      </c>
      <c r="H3" s="33" t="s">
        <v>1</v>
      </c>
      <c r="I3" s="33"/>
    </row>
    <row r="4" spans="1:26" x14ac:dyDescent="0.25">
      <c r="B4" s="3"/>
      <c r="C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ht="15.75" thickBot="1" x14ac:dyDescent="0.3">
      <c r="B5" s="5" t="s">
        <v>29</v>
      </c>
      <c r="C5" s="6">
        <v>45170</v>
      </c>
      <c r="D5" s="5" t="s">
        <v>2</v>
      </c>
      <c r="E5" s="5" t="s">
        <v>3</v>
      </c>
      <c r="F5" s="5" t="s">
        <v>4</v>
      </c>
      <c r="G5" s="5" t="s">
        <v>4</v>
      </c>
      <c r="H5" s="5" t="s">
        <v>2</v>
      </c>
      <c r="I5" s="5" t="s">
        <v>3</v>
      </c>
      <c r="L5" s="4"/>
      <c r="M5" s="6">
        <v>45108</v>
      </c>
      <c r="N5" s="6">
        <v>45139</v>
      </c>
      <c r="O5" s="6">
        <v>45170</v>
      </c>
      <c r="P5" s="6">
        <v>45200</v>
      </c>
      <c r="Q5" s="6">
        <v>45231</v>
      </c>
      <c r="R5" s="6">
        <v>45261</v>
      </c>
      <c r="S5" s="6">
        <v>45292</v>
      </c>
      <c r="T5" s="6">
        <v>45323</v>
      </c>
      <c r="U5" s="6">
        <v>45352</v>
      </c>
      <c r="V5" s="6">
        <v>45383</v>
      </c>
      <c r="W5" s="6">
        <v>45413</v>
      </c>
      <c r="X5" s="6">
        <v>45444</v>
      </c>
      <c r="Y5" s="7" t="s">
        <v>5</v>
      </c>
      <c r="Z5" s="8"/>
    </row>
    <row r="6" spans="1:26" x14ac:dyDescent="0.25">
      <c r="C6" s="9"/>
      <c r="L6" s="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6" x14ac:dyDescent="0.25">
      <c r="A7" s="11" t="s">
        <v>6</v>
      </c>
      <c r="B7" s="12">
        <v>2219196.3199999998</v>
      </c>
      <c r="C7" s="13">
        <v>2307816.0299999998</v>
      </c>
      <c r="D7" s="12">
        <v>-88619.709999999963</v>
      </c>
      <c r="E7" s="26">
        <v>-3.8399815604019345E-2</v>
      </c>
      <c r="F7" s="12">
        <v>6659288.3200000003</v>
      </c>
      <c r="G7" s="12">
        <v>6876451.1399999987</v>
      </c>
      <c r="H7" s="12">
        <v>-217162.81999999844</v>
      </c>
      <c r="I7" s="26">
        <v>-3.1580653389183901E-2</v>
      </c>
      <c r="L7" s="14" t="s">
        <v>6</v>
      </c>
      <c r="M7" s="13">
        <v>2270797.1</v>
      </c>
      <c r="N7" s="13">
        <v>2297838.0099999998</v>
      </c>
      <c r="O7" s="13">
        <v>2307816.0299999998</v>
      </c>
      <c r="P7" s="13">
        <v>2205973.69</v>
      </c>
      <c r="Q7" s="13">
        <v>2133706.2799999998</v>
      </c>
      <c r="R7" s="13">
        <v>2348208.15</v>
      </c>
      <c r="S7" s="13">
        <v>1788969.59</v>
      </c>
      <c r="T7" s="13">
        <v>1875829.58</v>
      </c>
      <c r="U7" s="13">
        <v>2079077.53</v>
      </c>
      <c r="V7" s="13">
        <v>2247774.54</v>
      </c>
      <c r="W7" s="13">
        <v>2362874.89</v>
      </c>
      <c r="X7" s="13">
        <v>2303427.85</v>
      </c>
      <c r="Y7" s="13">
        <v>26222293.240000002</v>
      </c>
    </row>
    <row r="8" spans="1:26" x14ac:dyDescent="0.25">
      <c r="A8" s="11" t="s">
        <v>7</v>
      </c>
      <c r="B8" s="12">
        <v>482491.24</v>
      </c>
      <c r="C8" s="13">
        <v>482049.1</v>
      </c>
      <c r="D8" s="12">
        <v>442.14000000001397</v>
      </c>
      <c r="E8" s="26">
        <v>9.1720947098545354E-4</v>
      </c>
      <c r="F8" s="12">
        <v>1443489.2</v>
      </c>
      <c r="G8" s="12">
        <v>1499186.13</v>
      </c>
      <c r="H8" s="12">
        <v>-55696.929999999935</v>
      </c>
      <c r="I8" s="26">
        <v>-3.7151444297313464E-2</v>
      </c>
      <c r="L8" s="14" t="s">
        <v>7</v>
      </c>
      <c r="M8" s="13">
        <v>529837.24</v>
      </c>
      <c r="N8" s="13">
        <v>487299.79</v>
      </c>
      <c r="O8" s="13">
        <v>482049.1</v>
      </c>
      <c r="P8" s="13">
        <v>505278.42</v>
      </c>
      <c r="Q8" s="13">
        <v>481995.94</v>
      </c>
      <c r="R8" s="13">
        <v>567166.37</v>
      </c>
      <c r="S8" s="13">
        <v>459746.36</v>
      </c>
      <c r="T8" s="13">
        <v>423564.66</v>
      </c>
      <c r="U8" s="13">
        <v>486361.17</v>
      </c>
      <c r="V8" s="13">
        <v>521298.9</v>
      </c>
      <c r="W8" s="13">
        <v>527049.41</v>
      </c>
      <c r="X8" s="13">
        <v>529613.34</v>
      </c>
      <c r="Y8" s="13">
        <v>6001260.7000000002</v>
      </c>
    </row>
    <row r="9" spans="1:26" x14ac:dyDescent="0.25">
      <c r="A9" s="11" t="s">
        <v>8</v>
      </c>
      <c r="B9" s="12">
        <v>76237874.699999988</v>
      </c>
      <c r="C9" s="13">
        <v>78389784.960000008</v>
      </c>
      <c r="D9" s="12">
        <v>-2151910.2600000203</v>
      </c>
      <c r="E9" s="26">
        <v>-2.7451411699854471E-2</v>
      </c>
      <c r="F9" s="12">
        <v>224896814.03999999</v>
      </c>
      <c r="G9" s="12">
        <v>232923571.86000001</v>
      </c>
      <c r="H9" s="12">
        <v>-8026757.8200000226</v>
      </c>
      <c r="I9" s="26">
        <v>-3.4460908167871257E-2</v>
      </c>
      <c r="L9" s="14" t="s">
        <v>8</v>
      </c>
      <c r="M9" s="13">
        <v>78847862.150000006</v>
      </c>
      <c r="N9" s="13">
        <v>75685924.75</v>
      </c>
      <c r="O9" s="13">
        <v>78389784.960000008</v>
      </c>
      <c r="P9" s="13">
        <v>77142628.070000008</v>
      </c>
      <c r="Q9" s="13">
        <v>77801942.099999994</v>
      </c>
      <c r="R9" s="13">
        <v>85966099.349999994</v>
      </c>
      <c r="S9" s="13">
        <v>73734101.949999988</v>
      </c>
      <c r="T9" s="13">
        <v>74228846.180000007</v>
      </c>
      <c r="U9" s="13">
        <v>82432747.239999995</v>
      </c>
      <c r="V9" s="13">
        <v>76998828.730000004</v>
      </c>
      <c r="W9" s="13">
        <v>80429824.689999998</v>
      </c>
      <c r="X9" s="13">
        <v>76171795</v>
      </c>
      <c r="Y9" s="13">
        <v>937830385.17000008</v>
      </c>
    </row>
    <row r="10" spans="1:26" x14ac:dyDescent="0.25">
      <c r="A10" s="11" t="s">
        <v>9</v>
      </c>
      <c r="B10" s="12">
        <v>1419213.04</v>
      </c>
      <c r="C10" s="13">
        <v>1472077.65</v>
      </c>
      <c r="D10" s="12">
        <v>-52864.60999999987</v>
      </c>
      <c r="E10" s="26">
        <v>-3.5911563496667361E-2</v>
      </c>
      <c r="F10" s="12">
        <v>4350675.54</v>
      </c>
      <c r="G10" s="12">
        <v>4370032.09</v>
      </c>
      <c r="H10" s="12">
        <v>-19356.549999999814</v>
      </c>
      <c r="I10" s="26">
        <v>-4.429383949901341E-3</v>
      </c>
      <c r="L10" s="14" t="s">
        <v>9</v>
      </c>
      <c r="M10" s="13">
        <v>1480512.84</v>
      </c>
      <c r="N10" s="13">
        <v>1417441.6</v>
      </c>
      <c r="O10" s="13">
        <v>1472077.65</v>
      </c>
      <c r="P10" s="13">
        <v>1252677.1399999999</v>
      </c>
      <c r="Q10" s="13">
        <v>1158081.82</v>
      </c>
      <c r="R10" s="13">
        <v>1452843.58</v>
      </c>
      <c r="S10" s="13">
        <v>1070542.96</v>
      </c>
      <c r="T10" s="13">
        <v>1107697.24</v>
      </c>
      <c r="U10" s="13">
        <v>1249321.73</v>
      </c>
      <c r="V10" s="13">
        <v>1162104.8899999999</v>
      </c>
      <c r="W10" s="13">
        <v>1319507.1299999999</v>
      </c>
      <c r="X10" s="13">
        <v>1481544.18</v>
      </c>
      <c r="Y10" s="13">
        <v>15624352.760000002</v>
      </c>
    </row>
    <row r="11" spans="1:26" x14ac:dyDescent="0.25">
      <c r="A11" s="11" t="s">
        <v>10</v>
      </c>
      <c r="B11" s="12">
        <v>2162038.58</v>
      </c>
      <c r="C11" s="13">
        <v>2322085.13</v>
      </c>
      <c r="D11" s="12">
        <v>-160046.54999999981</v>
      </c>
      <c r="E11" s="26">
        <v>-6.8923635887543799E-2</v>
      </c>
      <c r="F11" s="12">
        <v>6850108.0299999993</v>
      </c>
      <c r="G11" s="12">
        <v>7686597.1699999999</v>
      </c>
      <c r="H11" s="12">
        <v>-836489.1400000006</v>
      </c>
      <c r="I11" s="26">
        <v>-0.10882437592342316</v>
      </c>
      <c r="L11" s="14" t="s">
        <v>10</v>
      </c>
      <c r="M11" s="13">
        <v>2728706.96</v>
      </c>
      <c r="N11" s="13">
        <v>2635805.08</v>
      </c>
      <c r="O11" s="13">
        <v>2322085.13</v>
      </c>
      <c r="P11" s="13">
        <v>2445864.62</v>
      </c>
      <c r="Q11" s="13">
        <v>2339070.67</v>
      </c>
      <c r="R11" s="13">
        <v>2366152.33</v>
      </c>
      <c r="S11" s="13">
        <v>2346285.5099999998</v>
      </c>
      <c r="T11" s="13">
        <v>2093598.06</v>
      </c>
      <c r="U11" s="13">
        <v>2298569.96</v>
      </c>
      <c r="V11" s="13">
        <v>2231168.09</v>
      </c>
      <c r="W11" s="13">
        <v>2375178.4900000002</v>
      </c>
      <c r="X11" s="13">
        <v>2352178.0499999998</v>
      </c>
      <c r="Y11" s="13">
        <v>28534662.949999999</v>
      </c>
    </row>
    <row r="12" spans="1:26" x14ac:dyDescent="0.25">
      <c r="A12" s="11" t="s">
        <v>11</v>
      </c>
      <c r="B12" s="12">
        <v>40771.68</v>
      </c>
      <c r="C12" s="13">
        <v>42890.27</v>
      </c>
      <c r="D12" s="12">
        <v>-2118.5899999999965</v>
      </c>
      <c r="E12" s="26">
        <v>-4.9395585525574839E-2</v>
      </c>
      <c r="F12" s="12">
        <v>100266.03</v>
      </c>
      <c r="G12" s="12">
        <v>108385.13999999998</v>
      </c>
      <c r="H12" s="12">
        <v>-8119.109999999986</v>
      </c>
      <c r="I12" s="26">
        <v>-7.4909807746707593E-2</v>
      </c>
      <c r="L12" s="14" t="s">
        <v>11</v>
      </c>
      <c r="M12" s="13">
        <v>31788.37</v>
      </c>
      <c r="N12" s="13">
        <v>33706.5</v>
      </c>
      <c r="O12" s="13">
        <v>42890.27</v>
      </c>
      <c r="P12" s="13">
        <v>34896.69</v>
      </c>
      <c r="Q12" s="13">
        <v>28806.63</v>
      </c>
      <c r="R12" s="13">
        <v>19612.29</v>
      </c>
      <c r="S12" s="13">
        <v>28858.36</v>
      </c>
      <c r="T12" s="13">
        <v>23870.79</v>
      </c>
      <c r="U12" s="13">
        <v>25249.84</v>
      </c>
      <c r="V12" s="13">
        <v>32188.87</v>
      </c>
      <c r="W12" s="13">
        <v>78049.23</v>
      </c>
      <c r="X12" s="13">
        <v>34645.599999999999</v>
      </c>
      <c r="Y12" s="13">
        <v>414563.43999999994</v>
      </c>
    </row>
    <row r="13" spans="1:26" x14ac:dyDescent="0.25">
      <c r="A13" s="11" t="s">
        <v>12</v>
      </c>
      <c r="B13" s="12">
        <v>517039.25</v>
      </c>
      <c r="C13" s="13">
        <v>514685.69</v>
      </c>
      <c r="D13" s="12">
        <v>2353.5599999999977</v>
      </c>
      <c r="E13" s="26">
        <v>4.5728102524086062E-3</v>
      </c>
      <c r="F13" s="12">
        <v>1679055.53</v>
      </c>
      <c r="G13" s="12">
        <v>1730597.5699999998</v>
      </c>
      <c r="H13" s="12">
        <v>-51542.039999999804</v>
      </c>
      <c r="I13" s="26">
        <v>-2.9782799244309474E-2</v>
      </c>
      <c r="L13" s="14" t="s">
        <v>12</v>
      </c>
      <c r="M13" s="13">
        <v>640758.59</v>
      </c>
      <c r="N13" s="13">
        <v>575153.29</v>
      </c>
      <c r="O13" s="13">
        <v>514685.69</v>
      </c>
      <c r="P13" s="13">
        <v>541856.35</v>
      </c>
      <c r="Q13" s="13">
        <v>607169.26</v>
      </c>
      <c r="R13" s="13">
        <v>574625.31999999995</v>
      </c>
      <c r="S13" s="13">
        <v>716930.92</v>
      </c>
      <c r="T13" s="13">
        <v>421406.23</v>
      </c>
      <c r="U13" s="13">
        <v>633418.63</v>
      </c>
      <c r="V13" s="13">
        <v>528320.21</v>
      </c>
      <c r="W13" s="13">
        <v>601599.16</v>
      </c>
      <c r="X13" s="13">
        <v>535429.86</v>
      </c>
      <c r="Y13" s="13">
        <v>6891353.5099999998</v>
      </c>
    </row>
    <row r="14" spans="1:26" x14ac:dyDescent="0.25">
      <c r="A14" s="11" t="s">
        <v>13</v>
      </c>
      <c r="B14" s="12">
        <v>894385.33</v>
      </c>
      <c r="C14" s="13">
        <v>909371.78</v>
      </c>
      <c r="D14" s="12">
        <v>-14986.45000000007</v>
      </c>
      <c r="E14" s="26">
        <v>-1.6480003371118542E-2</v>
      </c>
      <c r="F14" s="12">
        <v>2940184.62</v>
      </c>
      <c r="G14" s="12">
        <v>2789352.26</v>
      </c>
      <c r="H14" s="12">
        <v>150832.36000000034</v>
      </c>
      <c r="I14" s="26">
        <v>5.4074331938268834E-2</v>
      </c>
      <c r="L14" s="14" t="s">
        <v>13</v>
      </c>
      <c r="M14" s="13">
        <v>926243</v>
      </c>
      <c r="N14" s="13">
        <v>953737.48</v>
      </c>
      <c r="O14" s="13">
        <v>909371.78</v>
      </c>
      <c r="P14" s="13">
        <v>1024188.69</v>
      </c>
      <c r="Q14" s="13">
        <v>908852.25</v>
      </c>
      <c r="R14" s="13">
        <v>834824.3</v>
      </c>
      <c r="S14" s="13">
        <v>751783.14</v>
      </c>
      <c r="T14" s="13">
        <v>846529.85</v>
      </c>
      <c r="U14" s="13">
        <v>1561208.04</v>
      </c>
      <c r="V14" s="13">
        <v>834696.11</v>
      </c>
      <c r="W14" s="13">
        <v>989897.59</v>
      </c>
      <c r="X14" s="13">
        <v>928088.66</v>
      </c>
      <c r="Y14" s="13">
        <v>11469420.889999997</v>
      </c>
    </row>
    <row r="15" spans="1:26" x14ac:dyDescent="0.25">
      <c r="A15" s="11" t="s">
        <v>14</v>
      </c>
      <c r="B15" s="12">
        <v>318752.31</v>
      </c>
      <c r="C15" s="13">
        <v>413359.43</v>
      </c>
      <c r="D15" s="12">
        <v>-94607.12</v>
      </c>
      <c r="E15" s="26">
        <v>-0.22887374312471837</v>
      </c>
      <c r="F15" s="12">
        <v>1097155.1000000001</v>
      </c>
      <c r="G15" s="12">
        <v>1219646.01</v>
      </c>
      <c r="H15" s="12">
        <v>-122490.90999999992</v>
      </c>
      <c r="I15" s="26">
        <v>-0.10043152602942547</v>
      </c>
      <c r="L15" s="14" t="s">
        <v>14</v>
      </c>
      <c r="M15" s="13">
        <v>383388.62</v>
      </c>
      <c r="N15" s="13">
        <v>422897.96</v>
      </c>
      <c r="O15" s="13">
        <v>413359.43</v>
      </c>
      <c r="P15" s="13">
        <v>466607.89</v>
      </c>
      <c r="Q15" s="13">
        <v>375743.46</v>
      </c>
      <c r="R15" s="13">
        <v>293828.53000000003</v>
      </c>
      <c r="S15" s="13">
        <v>596773.68999999994</v>
      </c>
      <c r="T15" s="13">
        <v>338701.45</v>
      </c>
      <c r="U15" s="13">
        <v>356585.76</v>
      </c>
      <c r="V15" s="13">
        <v>367703.98</v>
      </c>
      <c r="W15" s="13">
        <v>401542.47</v>
      </c>
      <c r="X15" s="13">
        <v>334929.40000000002</v>
      </c>
      <c r="Y15" s="13">
        <v>4752062.6400000006</v>
      </c>
    </row>
    <row r="16" spans="1:26" x14ac:dyDescent="0.25">
      <c r="A16" s="11" t="s">
        <v>15</v>
      </c>
      <c r="B16" s="12">
        <v>43512.97</v>
      </c>
      <c r="C16" s="13">
        <v>53725.99</v>
      </c>
      <c r="D16" s="12">
        <v>-10213.019999999997</v>
      </c>
      <c r="E16" s="26">
        <v>-0.19009458922953298</v>
      </c>
      <c r="F16" s="12">
        <v>141202.75</v>
      </c>
      <c r="G16" s="12">
        <v>175486.27</v>
      </c>
      <c r="H16" s="12">
        <v>-34283.51999999999</v>
      </c>
      <c r="I16" s="26">
        <v>-0.19536297626019397</v>
      </c>
      <c r="L16" s="14" t="s">
        <v>15</v>
      </c>
      <c r="M16" s="13">
        <v>72903.02</v>
      </c>
      <c r="N16" s="13">
        <v>48857.26</v>
      </c>
      <c r="O16" s="13">
        <v>53725.99</v>
      </c>
      <c r="P16" s="13">
        <v>83991.44</v>
      </c>
      <c r="Q16" s="13">
        <v>36225.360000000001</v>
      </c>
      <c r="R16" s="13">
        <v>50852.87</v>
      </c>
      <c r="S16" s="13">
        <v>31692.79</v>
      </c>
      <c r="T16" s="13">
        <v>60480.800000000003</v>
      </c>
      <c r="U16" s="13">
        <v>45319.35</v>
      </c>
      <c r="V16" s="13">
        <v>56066.48</v>
      </c>
      <c r="W16" s="13">
        <v>45897.03</v>
      </c>
      <c r="X16" s="13">
        <v>58291.199999999997</v>
      </c>
      <c r="Y16" s="13">
        <v>644303.59</v>
      </c>
    </row>
    <row r="17" spans="1:25" x14ac:dyDescent="0.25">
      <c r="A17" s="11" t="s">
        <v>16</v>
      </c>
      <c r="B17" s="12">
        <v>1049319.93</v>
      </c>
      <c r="C17" s="13">
        <v>1031594.17</v>
      </c>
      <c r="D17" s="12">
        <v>17725.759999999893</v>
      </c>
      <c r="E17" s="26">
        <v>1.7182881132412654E-2</v>
      </c>
      <c r="F17" s="12">
        <v>3091969.25</v>
      </c>
      <c r="G17" s="12">
        <v>3186612.12</v>
      </c>
      <c r="H17" s="12">
        <v>-94642.870000000112</v>
      </c>
      <c r="I17" s="26">
        <v>-2.9700153779619751E-2</v>
      </c>
      <c r="L17" s="14" t="s">
        <v>16</v>
      </c>
      <c r="M17" s="13">
        <v>1063051.1499999999</v>
      </c>
      <c r="N17" s="13">
        <v>1091966.8</v>
      </c>
      <c r="O17" s="13">
        <v>1031594.17</v>
      </c>
      <c r="P17" s="13">
        <v>999361.46</v>
      </c>
      <c r="Q17" s="13">
        <v>909436.82</v>
      </c>
      <c r="R17" s="13">
        <v>1068065.97</v>
      </c>
      <c r="S17" s="13">
        <v>861134.5</v>
      </c>
      <c r="T17" s="13">
        <v>855135.21</v>
      </c>
      <c r="U17" s="13">
        <v>1017763.42</v>
      </c>
      <c r="V17" s="13">
        <v>932336.38</v>
      </c>
      <c r="W17" s="13">
        <v>1121971.77</v>
      </c>
      <c r="X17" s="13">
        <v>1030057.01</v>
      </c>
      <c r="Y17" s="13">
        <v>11981874.66</v>
      </c>
    </row>
    <row r="18" spans="1:25" x14ac:dyDescent="0.25">
      <c r="A18" s="11" t="s">
        <v>17</v>
      </c>
      <c r="B18" s="12">
        <v>60256.65</v>
      </c>
      <c r="C18" s="13">
        <v>58116.39</v>
      </c>
      <c r="D18" s="12">
        <v>2140.260000000002</v>
      </c>
      <c r="E18" s="26">
        <v>3.6827132586865804E-2</v>
      </c>
      <c r="F18" s="12">
        <v>188960.22999999998</v>
      </c>
      <c r="G18" s="12">
        <v>186067.25</v>
      </c>
      <c r="H18" s="12">
        <v>2892.9799999999814</v>
      </c>
      <c r="I18" s="26">
        <v>1.55480343800426E-2</v>
      </c>
      <c r="L18" s="14" t="s">
        <v>17</v>
      </c>
      <c r="M18" s="13">
        <v>60008.4</v>
      </c>
      <c r="N18" s="13">
        <v>67942.460000000006</v>
      </c>
      <c r="O18" s="13">
        <v>58116.39</v>
      </c>
      <c r="P18" s="13">
        <v>63720.78</v>
      </c>
      <c r="Q18" s="13">
        <v>50288.1</v>
      </c>
      <c r="R18" s="13">
        <v>51387.69</v>
      </c>
      <c r="S18" s="13">
        <v>47396.84</v>
      </c>
      <c r="T18" s="13">
        <v>54048.65</v>
      </c>
      <c r="U18" s="13">
        <v>51969.26</v>
      </c>
      <c r="V18" s="13">
        <v>70858.539999999994</v>
      </c>
      <c r="W18" s="13">
        <v>56195.57</v>
      </c>
      <c r="X18" s="13">
        <v>66349.81</v>
      </c>
      <c r="Y18" s="13">
        <v>698282.49</v>
      </c>
    </row>
    <row r="19" spans="1:25" x14ac:dyDescent="0.25">
      <c r="A19" s="11" t="s">
        <v>18</v>
      </c>
      <c r="B19" s="12">
        <v>1111100.75</v>
      </c>
      <c r="C19" s="13">
        <v>1099509.98</v>
      </c>
      <c r="D19" s="12">
        <v>11590.770000000019</v>
      </c>
      <c r="E19" s="26">
        <v>1.0541759702808717E-2</v>
      </c>
      <c r="F19" s="12">
        <v>3445292.66</v>
      </c>
      <c r="G19" s="12">
        <v>3468671.35</v>
      </c>
      <c r="H19" s="12">
        <v>-23378.689999999944</v>
      </c>
      <c r="I19" s="26">
        <v>-6.7399553434198782E-3</v>
      </c>
      <c r="L19" s="14" t="s">
        <v>18</v>
      </c>
      <c r="M19" s="13">
        <v>1251087.02</v>
      </c>
      <c r="N19" s="13">
        <v>1118074.3500000001</v>
      </c>
      <c r="O19" s="13">
        <v>1099509.98</v>
      </c>
      <c r="P19" s="13">
        <v>1005002.74</v>
      </c>
      <c r="Q19" s="13">
        <v>1087599.05</v>
      </c>
      <c r="R19" s="13">
        <v>1083438.0900000001</v>
      </c>
      <c r="S19" s="13">
        <v>1013562.64</v>
      </c>
      <c r="T19" s="13">
        <v>1041197.3</v>
      </c>
      <c r="U19" s="13">
        <v>1176563.3899999999</v>
      </c>
      <c r="V19" s="13">
        <v>1341807.93</v>
      </c>
      <c r="W19" s="13">
        <v>1258950.96</v>
      </c>
      <c r="X19" s="13">
        <v>1287807.98</v>
      </c>
      <c r="Y19" s="13">
        <v>13764601.43</v>
      </c>
    </row>
    <row r="20" spans="1:25" x14ac:dyDescent="0.25">
      <c r="A20" s="11" t="s">
        <v>19</v>
      </c>
      <c r="B20" s="12">
        <v>246658.68</v>
      </c>
      <c r="C20" s="13">
        <v>225824.12</v>
      </c>
      <c r="D20" s="12">
        <v>20834.559999999998</v>
      </c>
      <c r="E20" s="26">
        <v>9.226011818400974E-2</v>
      </c>
      <c r="F20" s="12">
        <v>671073.40999999992</v>
      </c>
      <c r="G20" s="12">
        <v>687486.82000000007</v>
      </c>
      <c r="H20" s="12">
        <v>-16413.410000000149</v>
      </c>
      <c r="I20" s="26">
        <v>-2.3874508605125182E-2</v>
      </c>
      <c r="L20" s="14" t="s">
        <v>19</v>
      </c>
      <c r="M20" s="13">
        <v>234799.06</v>
      </c>
      <c r="N20" s="13">
        <v>226863.64</v>
      </c>
      <c r="O20" s="13">
        <v>225824.12</v>
      </c>
      <c r="P20" s="13">
        <v>458554.13</v>
      </c>
      <c r="Q20" s="13">
        <v>434958.53</v>
      </c>
      <c r="R20" s="13">
        <v>170145.42</v>
      </c>
      <c r="S20" s="13">
        <v>196037.34</v>
      </c>
      <c r="T20" s="13">
        <v>200081.08</v>
      </c>
      <c r="U20" s="13">
        <v>181745.4</v>
      </c>
      <c r="V20" s="13">
        <v>202131.57</v>
      </c>
      <c r="W20" s="13">
        <v>205182.79</v>
      </c>
      <c r="X20" s="13">
        <v>171738.97</v>
      </c>
      <c r="Y20" s="13">
        <v>2908062.0500000003</v>
      </c>
    </row>
    <row r="21" spans="1:25" x14ac:dyDescent="0.25">
      <c r="A21" s="11" t="s">
        <v>20</v>
      </c>
      <c r="B21" s="12">
        <v>428864.02</v>
      </c>
      <c r="C21" s="13">
        <v>390963.94</v>
      </c>
      <c r="D21" s="12">
        <v>37900.080000000016</v>
      </c>
      <c r="E21" s="26">
        <v>9.6940091201249953E-2</v>
      </c>
      <c r="F21" s="12">
        <v>1265259.3999999999</v>
      </c>
      <c r="G21" s="12">
        <v>1200914.25</v>
      </c>
      <c r="H21" s="12">
        <v>64345.149999999907</v>
      </c>
      <c r="I21" s="26">
        <v>5.3580136966481916E-2</v>
      </c>
      <c r="L21" s="14" t="s">
        <v>20</v>
      </c>
      <c r="M21" s="13">
        <v>356140.7</v>
      </c>
      <c r="N21" s="13">
        <v>453809.61</v>
      </c>
      <c r="O21" s="13">
        <v>390963.94</v>
      </c>
      <c r="P21" s="13">
        <v>357854.01</v>
      </c>
      <c r="Q21" s="13">
        <v>447421.1</v>
      </c>
      <c r="R21" s="13">
        <v>461968.34</v>
      </c>
      <c r="S21" s="13">
        <v>365644.36</v>
      </c>
      <c r="T21" s="13">
        <v>434231.7</v>
      </c>
      <c r="U21" s="13">
        <v>408066.13</v>
      </c>
      <c r="V21" s="13">
        <v>398102.34</v>
      </c>
      <c r="W21" s="13">
        <v>401377.59</v>
      </c>
      <c r="X21" s="13">
        <v>482646</v>
      </c>
      <c r="Y21" s="13">
        <v>4958225.8199999994</v>
      </c>
    </row>
    <row r="22" spans="1:25" x14ac:dyDescent="0.25">
      <c r="A22" s="11" t="s">
        <v>21</v>
      </c>
      <c r="B22" s="12">
        <v>14758705.1</v>
      </c>
      <c r="C22" s="13">
        <v>14933759.720000001</v>
      </c>
      <c r="D22" s="12">
        <v>-175054.62000000104</v>
      </c>
      <c r="E22" s="26">
        <v>-1.1722072892706287E-2</v>
      </c>
      <c r="F22" s="12">
        <v>44512936.670000002</v>
      </c>
      <c r="G22" s="12">
        <v>45147101.710000001</v>
      </c>
      <c r="H22" s="12">
        <v>-634165.03999999911</v>
      </c>
      <c r="I22" s="26">
        <v>-1.4046639008491053E-2</v>
      </c>
      <c r="L22" s="14" t="s">
        <v>21</v>
      </c>
      <c r="M22" s="13">
        <v>14967264.9</v>
      </c>
      <c r="N22" s="13">
        <v>15246077.09</v>
      </c>
      <c r="O22" s="13">
        <v>14933759.720000001</v>
      </c>
      <c r="P22" s="13">
        <v>13860111.629999999</v>
      </c>
      <c r="Q22" s="13">
        <v>13564656.109999999</v>
      </c>
      <c r="R22" s="13">
        <v>15947869.350000001</v>
      </c>
      <c r="S22" s="13">
        <v>11873709.65</v>
      </c>
      <c r="T22" s="13">
        <v>12545078.369999999</v>
      </c>
      <c r="U22" s="13">
        <v>13861763.819999998</v>
      </c>
      <c r="V22" s="13">
        <v>13558157.33</v>
      </c>
      <c r="W22" s="13">
        <v>14423023.24</v>
      </c>
      <c r="X22" s="13">
        <v>14744176.370000001</v>
      </c>
      <c r="Y22" s="13">
        <v>169525647.58000004</v>
      </c>
    </row>
    <row r="23" spans="1:25" x14ac:dyDescent="0.25">
      <c r="A23" s="11" t="s">
        <v>22</v>
      </c>
      <c r="B23" s="12">
        <v>488543.7</v>
      </c>
      <c r="C23" s="13">
        <v>597915.25</v>
      </c>
      <c r="D23" s="12">
        <v>-109371.54999999999</v>
      </c>
      <c r="E23" s="27">
        <v>-0.18292149263628915</v>
      </c>
      <c r="F23" s="12">
        <v>1797866.18</v>
      </c>
      <c r="G23" s="12">
        <v>1475903.8399999999</v>
      </c>
      <c r="H23" s="12">
        <v>321962.34000000008</v>
      </c>
      <c r="I23" s="27">
        <v>0.21814587866374827</v>
      </c>
      <c r="L23" s="14" t="s">
        <v>22</v>
      </c>
      <c r="M23" s="13">
        <v>450622.98</v>
      </c>
      <c r="N23" s="13">
        <v>427365.61</v>
      </c>
      <c r="O23" s="13">
        <v>597915.25</v>
      </c>
      <c r="P23" s="13">
        <v>576380.63</v>
      </c>
      <c r="Q23" s="13">
        <v>403369.51</v>
      </c>
      <c r="R23" s="13">
        <v>399855.17</v>
      </c>
      <c r="S23" s="13">
        <v>371413.59</v>
      </c>
      <c r="T23" s="13">
        <v>387337.08</v>
      </c>
      <c r="U23" s="13">
        <v>315246.23</v>
      </c>
      <c r="V23" s="13">
        <v>449045.06</v>
      </c>
      <c r="W23" s="13">
        <v>406937.85</v>
      </c>
      <c r="X23" s="13">
        <v>383522.27</v>
      </c>
      <c r="Y23" s="13">
        <v>5169011.2299999986</v>
      </c>
    </row>
    <row r="24" spans="1:25" x14ac:dyDescent="0.25">
      <c r="B24" s="12"/>
      <c r="C24" s="15"/>
      <c r="E24" s="26"/>
      <c r="F24" s="12"/>
      <c r="G24" s="12"/>
      <c r="H24" s="12"/>
      <c r="I24" s="26"/>
      <c r="L24" s="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</row>
    <row r="25" spans="1:25" ht="15.75" thickBot="1" x14ac:dyDescent="0.3">
      <c r="A25" t="s">
        <v>5</v>
      </c>
      <c r="B25" s="16">
        <v>102478724.25000001</v>
      </c>
      <c r="C25" s="13">
        <v>105245529.60000001</v>
      </c>
      <c r="D25" s="16">
        <v>-2766805.350000021</v>
      </c>
      <c r="E25" s="28">
        <v>-2.628905342122953E-2</v>
      </c>
      <c r="F25" s="16">
        <v>305131596.95999998</v>
      </c>
      <c r="G25" s="16">
        <v>314732062.97999996</v>
      </c>
      <c r="H25" s="16">
        <v>-9600466.0200000182</v>
      </c>
      <c r="I25" s="28">
        <v>-3.0503616088870027E-2</v>
      </c>
      <c r="L25" s="4" t="s">
        <v>5</v>
      </c>
      <c r="M25" s="13">
        <v>106295772.10000004</v>
      </c>
      <c r="N25" s="13">
        <v>103190761.27999999</v>
      </c>
      <c r="O25" s="13">
        <v>105245529.60000001</v>
      </c>
      <c r="P25" s="13">
        <v>103024948.37999998</v>
      </c>
      <c r="Q25" s="13">
        <v>102769322.98999996</v>
      </c>
      <c r="R25" s="13">
        <v>113656943.11999999</v>
      </c>
      <c r="S25" s="13">
        <v>96254584.190000013</v>
      </c>
      <c r="T25" s="13">
        <v>96937634.230000004</v>
      </c>
      <c r="U25" s="13">
        <v>108180976.90000001</v>
      </c>
      <c r="V25" s="13">
        <v>101932589.95000002</v>
      </c>
      <c r="W25" s="13">
        <v>107005059.85999997</v>
      </c>
      <c r="X25" s="13">
        <v>102896241.55000001</v>
      </c>
      <c r="Y25" s="13">
        <v>1247390364.1500001</v>
      </c>
    </row>
    <row r="26" spans="1:25" ht="15.75" thickTop="1" x14ac:dyDescent="0.25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t="s">
        <v>23</v>
      </c>
      <c r="B27" s="12">
        <v>23663237.359999999</v>
      </c>
    </row>
    <row r="28" spans="1:25" x14ac:dyDescent="0.25">
      <c r="A28" t="s">
        <v>24</v>
      </c>
      <c r="B28" s="12">
        <v>0</v>
      </c>
      <c r="M28" s="12"/>
    </row>
    <row r="29" spans="1:25" x14ac:dyDescent="0.25">
      <c r="A29" t="s">
        <v>25</v>
      </c>
      <c r="B29" s="12">
        <v>2213221.52</v>
      </c>
      <c r="L29" s="1" t="s">
        <v>28</v>
      </c>
    </row>
    <row r="30" spans="1:25" ht="15.75" thickBot="1" x14ac:dyDescent="0.3">
      <c r="A30" t="s">
        <v>5</v>
      </c>
      <c r="B30" s="16">
        <v>123928740.09000002</v>
      </c>
    </row>
    <row r="31" spans="1:25" ht="15.75" thickTop="1" x14ac:dyDescent="0.25"/>
    <row r="32" spans="1:25" ht="15.75" thickBot="1" x14ac:dyDescent="0.3">
      <c r="M32" s="17">
        <v>45474</v>
      </c>
      <c r="N32" s="17">
        <v>45505</v>
      </c>
      <c r="O32" s="17">
        <v>45536</v>
      </c>
      <c r="P32" s="17">
        <v>45566</v>
      </c>
      <c r="Q32" s="17">
        <v>45597</v>
      </c>
      <c r="R32" s="17">
        <v>45627</v>
      </c>
      <c r="S32" s="17">
        <v>45658</v>
      </c>
      <c r="T32" s="17">
        <v>45689</v>
      </c>
      <c r="U32" s="17">
        <v>45717</v>
      </c>
      <c r="V32" s="17">
        <v>45748</v>
      </c>
      <c r="W32" s="17">
        <v>45778</v>
      </c>
      <c r="X32" s="17">
        <v>45809</v>
      </c>
      <c r="Y32" s="18" t="s">
        <v>5</v>
      </c>
    </row>
    <row r="33" spans="2:25" x14ac:dyDescent="0.25">
      <c r="B33" s="12"/>
    </row>
    <row r="34" spans="2:25" x14ac:dyDescent="0.25">
      <c r="L34" s="11" t="s">
        <v>6</v>
      </c>
      <c r="M34" s="19">
        <v>2228089.46</v>
      </c>
      <c r="N34" s="19">
        <v>2212002.54</v>
      </c>
      <c r="O34" s="19">
        <v>2219196.3199999998</v>
      </c>
      <c r="P34" s="19"/>
      <c r="Q34" s="19"/>
      <c r="R34" s="19"/>
      <c r="S34" s="19"/>
      <c r="T34" s="19"/>
      <c r="U34" s="19"/>
      <c r="V34" s="19"/>
      <c r="W34" s="19"/>
      <c r="X34" s="19"/>
      <c r="Y34" s="20">
        <v>6659288.3200000003</v>
      </c>
    </row>
    <row r="35" spans="2:25" x14ac:dyDescent="0.25">
      <c r="L35" s="11" t="s">
        <v>7</v>
      </c>
      <c r="M35" s="19">
        <v>481166.04</v>
      </c>
      <c r="N35" s="19">
        <v>479831.92</v>
      </c>
      <c r="O35" s="19">
        <v>482491.24</v>
      </c>
      <c r="P35" s="19"/>
      <c r="Q35" s="19"/>
      <c r="R35" s="19"/>
      <c r="S35" s="19"/>
      <c r="T35" s="19"/>
      <c r="U35" s="19"/>
      <c r="V35" s="19"/>
      <c r="W35" s="19"/>
      <c r="X35" s="19"/>
      <c r="Y35" s="20">
        <v>1443489.2</v>
      </c>
    </row>
    <row r="36" spans="2:25" x14ac:dyDescent="0.25">
      <c r="L36" s="11" t="s">
        <v>8</v>
      </c>
      <c r="M36" s="19">
        <v>74363557.409999996</v>
      </c>
      <c r="N36" s="19">
        <v>74295381.930000007</v>
      </c>
      <c r="O36" s="19">
        <v>76237874.699999988</v>
      </c>
      <c r="P36" s="19"/>
      <c r="Q36" s="19"/>
      <c r="R36" s="19"/>
      <c r="S36" s="19"/>
      <c r="T36" s="19"/>
      <c r="U36" s="19"/>
      <c r="V36" s="19"/>
      <c r="W36" s="19"/>
      <c r="X36" s="19"/>
      <c r="Y36" s="20">
        <v>224896814.03999999</v>
      </c>
    </row>
    <row r="37" spans="2:25" x14ac:dyDescent="0.25">
      <c r="L37" s="11" t="s">
        <v>9</v>
      </c>
      <c r="M37" s="19">
        <v>1496178.5</v>
      </c>
      <c r="N37" s="19">
        <v>1435284</v>
      </c>
      <c r="O37" s="19">
        <v>1419213.04</v>
      </c>
      <c r="P37" s="19"/>
      <c r="Q37" s="19"/>
      <c r="R37" s="19"/>
      <c r="S37" s="19"/>
      <c r="T37" s="19"/>
      <c r="U37" s="19"/>
      <c r="V37" s="19"/>
      <c r="W37" s="19"/>
      <c r="X37" s="19"/>
      <c r="Y37" s="20">
        <v>4350675.54</v>
      </c>
    </row>
    <row r="38" spans="2:25" x14ac:dyDescent="0.25">
      <c r="L38" s="11" t="s">
        <v>10</v>
      </c>
      <c r="M38" s="19">
        <v>2352776.7799999998</v>
      </c>
      <c r="N38" s="19">
        <v>2335292.67</v>
      </c>
      <c r="O38" s="19">
        <v>2162038.58</v>
      </c>
      <c r="P38" s="19"/>
      <c r="Q38" s="19"/>
      <c r="R38" s="19"/>
      <c r="S38" s="19"/>
      <c r="T38" s="19"/>
      <c r="U38" s="19"/>
      <c r="V38" s="19"/>
      <c r="W38" s="19"/>
      <c r="X38" s="19"/>
      <c r="Y38" s="20">
        <v>6850108.0299999993</v>
      </c>
    </row>
    <row r="39" spans="2:25" x14ac:dyDescent="0.25">
      <c r="L39" s="11" t="s">
        <v>11</v>
      </c>
      <c r="M39" s="19">
        <v>31541.279999999999</v>
      </c>
      <c r="N39" s="19">
        <v>27953.07</v>
      </c>
      <c r="O39" s="19">
        <v>40771.68</v>
      </c>
      <c r="P39" s="19"/>
      <c r="Q39" s="19"/>
      <c r="R39" s="19"/>
      <c r="S39" s="19"/>
      <c r="T39" s="19"/>
      <c r="U39" s="19"/>
      <c r="V39" s="19"/>
      <c r="W39" s="19"/>
      <c r="X39" s="19"/>
      <c r="Y39" s="20">
        <v>100266.03</v>
      </c>
    </row>
    <row r="40" spans="2:25" x14ac:dyDescent="0.25">
      <c r="L40" s="11" t="s">
        <v>12</v>
      </c>
      <c r="M40" s="19">
        <v>613350.86</v>
      </c>
      <c r="N40" s="19">
        <v>548665.42000000004</v>
      </c>
      <c r="O40" s="19">
        <v>517039.25</v>
      </c>
      <c r="P40" s="19"/>
      <c r="Q40" s="19"/>
      <c r="R40" s="19"/>
      <c r="S40" s="19"/>
      <c r="T40" s="19"/>
      <c r="U40" s="19"/>
      <c r="V40" s="19"/>
      <c r="W40" s="19"/>
      <c r="X40" s="19"/>
      <c r="Y40" s="20">
        <v>1679055.53</v>
      </c>
    </row>
    <row r="41" spans="2:25" x14ac:dyDescent="0.25">
      <c r="L41" s="11" t="s">
        <v>13</v>
      </c>
      <c r="M41" s="19">
        <v>976611.11</v>
      </c>
      <c r="N41" s="19">
        <v>1069188.18</v>
      </c>
      <c r="O41" s="19">
        <v>894385.33</v>
      </c>
      <c r="P41" s="19"/>
      <c r="Q41" s="19"/>
      <c r="R41" s="19"/>
      <c r="S41" s="19"/>
      <c r="T41" s="19"/>
      <c r="U41" s="19"/>
      <c r="V41" s="19"/>
      <c r="W41" s="19"/>
      <c r="X41" s="19"/>
      <c r="Y41" s="20">
        <v>2940184.62</v>
      </c>
    </row>
    <row r="42" spans="2:25" x14ac:dyDescent="0.25">
      <c r="L42" s="11" t="s">
        <v>14</v>
      </c>
      <c r="M42" s="19">
        <v>396944.72</v>
      </c>
      <c r="N42" s="19">
        <v>381458.07</v>
      </c>
      <c r="O42" s="19">
        <v>318752.31</v>
      </c>
      <c r="P42" s="19"/>
      <c r="Q42" s="19"/>
      <c r="R42" s="19"/>
      <c r="S42" s="19"/>
      <c r="T42" s="19"/>
      <c r="U42" s="19"/>
      <c r="V42" s="19"/>
      <c r="W42" s="19"/>
      <c r="X42" s="19"/>
      <c r="Y42" s="20">
        <v>1097155.1000000001</v>
      </c>
    </row>
    <row r="43" spans="2:25" x14ac:dyDescent="0.25">
      <c r="L43" s="11" t="s">
        <v>15</v>
      </c>
      <c r="M43" s="19">
        <v>45299.82</v>
      </c>
      <c r="N43" s="19">
        <v>52389.96</v>
      </c>
      <c r="O43" s="19">
        <v>43512.97</v>
      </c>
      <c r="P43" s="19"/>
      <c r="Q43" s="19"/>
      <c r="R43" s="19"/>
      <c r="S43" s="19"/>
      <c r="T43" s="19"/>
      <c r="U43" s="19"/>
      <c r="V43" s="19"/>
      <c r="W43" s="19"/>
      <c r="X43" s="19"/>
      <c r="Y43" s="20">
        <v>141202.75</v>
      </c>
    </row>
    <row r="44" spans="2:25" x14ac:dyDescent="0.25">
      <c r="L44" s="11" t="s">
        <v>16</v>
      </c>
      <c r="M44" s="19">
        <v>928695.36</v>
      </c>
      <c r="N44" s="19">
        <v>1113953.96</v>
      </c>
      <c r="O44" s="19">
        <v>1049319.93</v>
      </c>
      <c r="P44" s="19"/>
      <c r="Q44" s="19"/>
      <c r="R44" s="19"/>
      <c r="S44" s="19"/>
      <c r="T44" s="19"/>
      <c r="U44" s="19"/>
      <c r="V44" s="19"/>
      <c r="W44" s="19"/>
      <c r="X44" s="19"/>
      <c r="Y44" s="20">
        <v>3091969.25</v>
      </c>
    </row>
    <row r="45" spans="2:25" x14ac:dyDescent="0.25">
      <c r="L45" s="11" t="s">
        <v>17</v>
      </c>
      <c r="M45" s="19">
        <v>56165.18</v>
      </c>
      <c r="N45" s="19">
        <v>72538.399999999994</v>
      </c>
      <c r="O45" s="19">
        <v>60256.65</v>
      </c>
      <c r="P45" s="19"/>
      <c r="Q45" s="19"/>
      <c r="R45" s="19"/>
      <c r="S45" s="19"/>
      <c r="T45" s="19"/>
      <c r="U45" s="19"/>
      <c r="V45" s="19"/>
      <c r="W45" s="19"/>
      <c r="X45" s="19"/>
      <c r="Y45" s="20">
        <v>188960.22999999998</v>
      </c>
    </row>
    <row r="46" spans="2:25" x14ac:dyDescent="0.25">
      <c r="L46" s="11" t="s">
        <v>18</v>
      </c>
      <c r="M46" s="19">
        <v>1149372.31</v>
      </c>
      <c r="N46" s="19">
        <v>1184819.6000000001</v>
      </c>
      <c r="O46" s="19">
        <v>1111100.75</v>
      </c>
      <c r="P46" s="19"/>
      <c r="Q46" s="19"/>
      <c r="R46" s="19"/>
      <c r="S46" s="19"/>
      <c r="T46" s="19"/>
      <c r="U46" s="19"/>
      <c r="V46" s="19"/>
      <c r="W46" s="19"/>
      <c r="X46" s="19"/>
      <c r="Y46" s="20">
        <v>3445292.66</v>
      </c>
    </row>
    <row r="47" spans="2:25" x14ac:dyDescent="0.25">
      <c r="L47" s="11" t="s">
        <v>19</v>
      </c>
      <c r="M47" s="19">
        <v>151997.46</v>
      </c>
      <c r="N47" s="19">
        <v>272417.27</v>
      </c>
      <c r="O47" s="19">
        <v>246658.68</v>
      </c>
      <c r="P47" s="19"/>
      <c r="Q47" s="19"/>
      <c r="R47" s="19"/>
      <c r="S47" s="19"/>
      <c r="T47" s="19"/>
      <c r="U47" s="19"/>
      <c r="V47" s="19"/>
      <c r="W47" s="19"/>
      <c r="X47" s="19"/>
      <c r="Y47" s="20">
        <v>671073.40999999992</v>
      </c>
    </row>
    <row r="48" spans="2:25" x14ac:dyDescent="0.25">
      <c r="L48" s="11" t="s">
        <v>20</v>
      </c>
      <c r="M48" s="19">
        <v>376050.68</v>
      </c>
      <c r="N48" s="19">
        <v>460344.7</v>
      </c>
      <c r="O48" s="19">
        <v>428864.02</v>
      </c>
      <c r="P48" s="19"/>
      <c r="Q48" s="19"/>
      <c r="R48" s="19"/>
      <c r="S48" s="19"/>
      <c r="T48" s="19"/>
      <c r="U48" s="19"/>
      <c r="V48" s="19"/>
      <c r="W48" s="19"/>
      <c r="X48" s="19"/>
      <c r="Y48" s="20">
        <v>1265259.3999999999</v>
      </c>
    </row>
    <row r="49" spans="12:25" x14ac:dyDescent="0.25">
      <c r="L49" s="11" t="s">
        <v>21</v>
      </c>
      <c r="M49" s="19">
        <v>14705632.17</v>
      </c>
      <c r="N49" s="19">
        <v>15048599.399999999</v>
      </c>
      <c r="O49" s="19">
        <v>14758705.1</v>
      </c>
      <c r="P49" s="19"/>
      <c r="Q49" s="19"/>
      <c r="R49" s="19"/>
      <c r="S49" s="19"/>
      <c r="T49" s="19"/>
      <c r="U49" s="19"/>
      <c r="V49" s="19"/>
      <c r="W49" s="19"/>
      <c r="X49" s="19"/>
      <c r="Y49" s="20">
        <v>44512936.670000002</v>
      </c>
    </row>
    <row r="50" spans="12:25" x14ac:dyDescent="0.25">
      <c r="L50" s="11" t="s">
        <v>22</v>
      </c>
      <c r="M50" s="21">
        <v>884557.2</v>
      </c>
      <c r="N50" s="21">
        <v>424765.28</v>
      </c>
      <c r="O50" s="21">
        <v>488543.7</v>
      </c>
      <c r="P50" s="21"/>
      <c r="Q50" s="21"/>
      <c r="R50" s="21"/>
      <c r="S50" s="21"/>
      <c r="T50" s="21"/>
      <c r="U50" s="21"/>
      <c r="V50" s="21"/>
      <c r="W50" s="21"/>
      <c r="X50" s="21"/>
      <c r="Y50" s="22">
        <v>1797866.18</v>
      </c>
    </row>
    <row r="52" spans="12:25" x14ac:dyDescent="0.25">
      <c r="L52" t="s">
        <v>5</v>
      </c>
      <c r="M52" s="20">
        <v>101237986.34</v>
      </c>
      <c r="N52" s="20">
        <v>101414886.36999997</v>
      </c>
      <c r="O52" s="20">
        <v>102478724.25000001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305131596.95999998</v>
      </c>
    </row>
  </sheetData>
  <mergeCells count="2">
    <mergeCell ref="D3:E3"/>
    <mergeCell ref="H3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D225-2275-45F6-B57C-71EB7DC07656}">
  <dimension ref="A2:Z52"/>
  <sheetViews>
    <sheetView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2" spans="1:26" x14ac:dyDescent="0.25">
      <c r="L2" s="1" t="s">
        <v>26</v>
      </c>
    </row>
    <row r="3" spans="1:26" x14ac:dyDescent="0.25">
      <c r="B3" s="2" t="s">
        <v>27</v>
      </c>
      <c r="C3" s="2" t="s">
        <v>0</v>
      </c>
      <c r="D3" s="33" t="s">
        <v>1</v>
      </c>
      <c r="E3" s="33"/>
      <c r="F3" s="2" t="s">
        <v>27</v>
      </c>
      <c r="G3" s="2" t="s">
        <v>0</v>
      </c>
      <c r="H3" s="33" t="s">
        <v>1</v>
      </c>
      <c r="I3" s="33"/>
    </row>
    <row r="4" spans="1:26" x14ac:dyDescent="0.25">
      <c r="B4" s="3"/>
      <c r="C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ht="15.75" thickBot="1" x14ac:dyDescent="0.3">
      <c r="B5" s="5" t="s">
        <v>36</v>
      </c>
      <c r="C5" s="6">
        <v>45200</v>
      </c>
      <c r="D5" s="5" t="s">
        <v>2</v>
      </c>
      <c r="E5" s="5" t="s">
        <v>3</v>
      </c>
      <c r="F5" s="5" t="s">
        <v>4</v>
      </c>
      <c r="G5" s="5" t="s">
        <v>4</v>
      </c>
      <c r="H5" s="5" t="s">
        <v>2</v>
      </c>
      <c r="I5" s="5" t="s">
        <v>3</v>
      </c>
      <c r="L5" s="4"/>
      <c r="M5" s="6">
        <v>45108</v>
      </c>
      <c r="N5" s="6">
        <v>45139</v>
      </c>
      <c r="O5" s="6">
        <v>45170</v>
      </c>
      <c r="P5" s="6">
        <v>45200</v>
      </c>
      <c r="Q5" s="6">
        <v>45231</v>
      </c>
      <c r="R5" s="6">
        <v>45261</v>
      </c>
      <c r="S5" s="6">
        <v>45292</v>
      </c>
      <c r="T5" s="6">
        <v>45323</v>
      </c>
      <c r="U5" s="6">
        <v>45352</v>
      </c>
      <c r="V5" s="6">
        <v>45383</v>
      </c>
      <c r="W5" s="6">
        <v>45413</v>
      </c>
      <c r="X5" s="6">
        <v>45444</v>
      </c>
      <c r="Y5" s="7" t="s">
        <v>5</v>
      </c>
      <c r="Z5" s="8"/>
    </row>
    <row r="6" spans="1:26" x14ac:dyDescent="0.25">
      <c r="C6" s="9"/>
      <c r="L6" s="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6" x14ac:dyDescent="0.25">
      <c r="A7" s="11" t="s">
        <v>6</v>
      </c>
      <c r="B7" s="12">
        <v>2119634.7999999998</v>
      </c>
      <c r="C7" s="13">
        <v>2205973.69</v>
      </c>
      <c r="D7" s="12">
        <v>-86338.89000000013</v>
      </c>
      <c r="E7" s="26">
        <v>-3.9138676218754054E-2</v>
      </c>
      <c r="F7" s="12">
        <v>8778923.120000001</v>
      </c>
      <c r="G7" s="12">
        <v>9082424.8299999982</v>
      </c>
      <c r="H7" s="12">
        <v>-303501.70999999717</v>
      </c>
      <c r="I7" s="26">
        <v>-3.3416374556440698E-2</v>
      </c>
      <c r="L7" s="14" t="s">
        <v>6</v>
      </c>
      <c r="M7" s="13">
        <v>2270797.1</v>
      </c>
      <c r="N7" s="13">
        <v>2297838.0099999998</v>
      </c>
      <c r="O7" s="13">
        <v>2307816.0299999998</v>
      </c>
      <c r="P7" s="13">
        <v>2205973.69</v>
      </c>
      <c r="Q7" s="13">
        <v>2133706.2799999998</v>
      </c>
      <c r="R7" s="13">
        <v>2348208.15</v>
      </c>
      <c r="S7" s="13">
        <v>1788969.59</v>
      </c>
      <c r="T7" s="13">
        <v>1875829.58</v>
      </c>
      <c r="U7" s="13">
        <v>2079077.53</v>
      </c>
      <c r="V7" s="13">
        <v>2247774.54</v>
      </c>
      <c r="W7" s="13">
        <v>2362874.89</v>
      </c>
      <c r="X7" s="13">
        <v>2303427.85</v>
      </c>
      <c r="Y7" s="13">
        <v>26222293.240000002</v>
      </c>
    </row>
    <row r="8" spans="1:26" x14ac:dyDescent="0.25">
      <c r="A8" s="11" t="s">
        <v>7</v>
      </c>
      <c r="B8" s="12">
        <v>459262.64</v>
      </c>
      <c r="C8" s="13">
        <v>505278.42</v>
      </c>
      <c r="D8" s="12">
        <v>-46015.77999999997</v>
      </c>
      <c r="E8" s="26">
        <v>-9.1070147029037915E-2</v>
      </c>
      <c r="F8" s="12">
        <v>1902751.8399999999</v>
      </c>
      <c r="G8" s="12">
        <v>2004464.5499999998</v>
      </c>
      <c r="H8" s="12">
        <v>-101712.70999999996</v>
      </c>
      <c r="I8" s="26">
        <v>-5.0743082485544565E-2</v>
      </c>
      <c r="L8" s="14" t="s">
        <v>7</v>
      </c>
      <c r="M8" s="13">
        <v>529837.24</v>
      </c>
      <c r="N8" s="13">
        <v>487299.79</v>
      </c>
      <c r="O8" s="13">
        <v>482049.1</v>
      </c>
      <c r="P8" s="13">
        <v>505278.42</v>
      </c>
      <c r="Q8" s="13">
        <v>481995.94</v>
      </c>
      <c r="R8" s="13">
        <v>567166.37</v>
      </c>
      <c r="S8" s="13">
        <v>459746.36</v>
      </c>
      <c r="T8" s="13">
        <v>423564.66</v>
      </c>
      <c r="U8" s="13">
        <v>486361.17</v>
      </c>
      <c r="V8" s="13">
        <v>521298.9</v>
      </c>
      <c r="W8" s="13">
        <v>527049.41</v>
      </c>
      <c r="X8" s="13">
        <v>529613.34</v>
      </c>
      <c r="Y8" s="13">
        <v>6001260.7000000002</v>
      </c>
    </row>
    <row r="9" spans="1:26" x14ac:dyDescent="0.25">
      <c r="A9" s="11" t="s">
        <v>8</v>
      </c>
      <c r="B9" s="12">
        <v>74635896.439999998</v>
      </c>
      <c r="C9" s="13">
        <v>77142628.070000008</v>
      </c>
      <c r="D9" s="12">
        <v>-2506731.6300000101</v>
      </c>
      <c r="E9" s="26">
        <v>-3.2494765769781352E-2</v>
      </c>
      <c r="F9" s="12">
        <v>299532710.48000002</v>
      </c>
      <c r="G9" s="12">
        <v>310066199.93000001</v>
      </c>
      <c r="H9" s="12">
        <v>-10533489.449999988</v>
      </c>
      <c r="I9" s="26">
        <v>-3.3971743622420017E-2</v>
      </c>
      <c r="L9" s="14" t="s">
        <v>8</v>
      </c>
      <c r="M9" s="13">
        <v>78847862.150000006</v>
      </c>
      <c r="N9" s="13">
        <v>75685924.75</v>
      </c>
      <c r="O9" s="13">
        <v>78389784.960000008</v>
      </c>
      <c r="P9" s="13">
        <v>77142628.070000008</v>
      </c>
      <c r="Q9" s="13">
        <v>77801942.099999994</v>
      </c>
      <c r="R9" s="13">
        <v>85966099.349999994</v>
      </c>
      <c r="S9" s="13">
        <v>73734101.949999988</v>
      </c>
      <c r="T9" s="13">
        <v>74228846.180000007</v>
      </c>
      <c r="U9" s="13">
        <v>82432747.239999995</v>
      </c>
      <c r="V9" s="13">
        <v>76998828.730000004</v>
      </c>
      <c r="W9" s="13">
        <v>80429824.689999998</v>
      </c>
      <c r="X9" s="13">
        <v>76171795</v>
      </c>
      <c r="Y9" s="13">
        <v>937830385.17000008</v>
      </c>
    </row>
    <row r="10" spans="1:26" x14ac:dyDescent="0.25">
      <c r="A10" s="11" t="s">
        <v>9</v>
      </c>
      <c r="B10" s="12">
        <v>1142982.42</v>
      </c>
      <c r="C10" s="13">
        <v>1252677.1399999999</v>
      </c>
      <c r="D10" s="12">
        <v>-109694.71999999997</v>
      </c>
      <c r="E10" s="26">
        <v>-8.7568230070838513E-2</v>
      </c>
      <c r="F10" s="12">
        <v>5493657.96</v>
      </c>
      <c r="G10" s="12">
        <v>5622709.2299999995</v>
      </c>
      <c r="H10" s="12">
        <v>-129051.26999999955</v>
      </c>
      <c r="I10" s="26">
        <v>-2.2951795072639666E-2</v>
      </c>
      <c r="L10" s="14" t="s">
        <v>9</v>
      </c>
      <c r="M10" s="13">
        <v>1480512.84</v>
      </c>
      <c r="N10" s="13">
        <v>1417441.6</v>
      </c>
      <c r="O10" s="13">
        <v>1472077.65</v>
      </c>
      <c r="P10" s="13">
        <v>1252677.1399999999</v>
      </c>
      <c r="Q10" s="13">
        <v>1158081.82</v>
      </c>
      <c r="R10" s="13">
        <v>1452843.58</v>
      </c>
      <c r="S10" s="13">
        <v>1070542.96</v>
      </c>
      <c r="T10" s="13">
        <v>1107697.24</v>
      </c>
      <c r="U10" s="13">
        <v>1249321.73</v>
      </c>
      <c r="V10" s="13">
        <v>1162104.8899999999</v>
      </c>
      <c r="W10" s="13">
        <v>1319507.1299999999</v>
      </c>
      <c r="X10" s="13">
        <v>1481544.18</v>
      </c>
      <c r="Y10" s="13">
        <v>15624352.760000002</v>
      </c>
    </row>
    <row r="11" spans="1:26" x14ac:dyDescent="0.25">
      <c r="A11" s="11" t="s">
        <v>10</v>
      </c>
      <c r="B11" s="12">
        <v>2352937.25</v>
      </c>
      <c r="C11" s="13">
        <v>2445864.62</v>
      </c>
      <c r="D11" s="12">
        <v>-92927.370000000112</v>
      </c>
      <c r="E11" s="26">
        <v>-3.7993668676559914E-2</v>
      </c>
      <c r="F11" s="12">
        <v>9203045.2799999993</v>
      </c>
      <c r="G11" s="12">
        <v>10132461.789999999</v>
      </c>
      <c r="H11" s="12">
        <v>-929416.50999999978</v>
      </c>
      <c r="I11" s="26">
        <v>-9.1726623723098186E-2</v>
      </c>
      <c r="L11" s="14" t="s">
        <v>10</v>
      </c>
      <c r="M11" s="13">
        <v>2728706.96</v>
      </c>
      <c r="N11" s="13">
        <v>2635805.08</v>
      </c>
      <c r="O11" s="13">
        <v>2322085.13</v>
      </c>
      <c r="P11" s="13">
        <v>2445864.62</v>
      </c>
      <c r="Q11" s="13">
        <v>2339070.67</v>
      </c>
      <c r="R11" s="13">
        <v>2366152.33</v>
      </c>
      <c r="S11" s="13">
        <v>2346285.5099999998</v>
      </c>
      <c r="T11" s="13">
        <v>2093598.06</v>
      </c>
      <c r="U11" s="13">
        <v>2298569.96</v>
      </c>
      <c r="V11" s="13">
        <v>2231168.09</v>
      </c>
      <c r="W11" s="13">
        <v>2375178.4900000002</v>
      </c>
      <c r="X11" s="13">
        <v>2352178.0499999998</v>
      </c>
      <c r="Y11" s="13">
        <v>28534662.949999999</v>
      </c>
    </row>
    <row r="12" spans="1:26" x14ac:dyDescent="0.25">
      <c r="A12" s="11" t="s">
        <v>11</v>
      </c>
      <c r="B12" s="12">
        <v>37859.1</v>
      </c>
      <c r="C12" s="13">
        <v>34896.69</v>
      </c>
      <c r="D12" s="12">
        <v>2962.4099999999962</v>
      </c>
      <c r="E12" s="26">
        <v>8.4890859276338132E-2</v>
      </c>
      <c r="F12" s="12">
        <v>138125.13</v>
      </c>
      <c r="G12" s="12">
        <v>143281.82999999999</v>
      </c>
      <c r="H12" s="12">
        <v>-5156.6999999999825</v>
      </c>
      <c r="I12" s="26">
        <v>-3.5989908839103905E-2</v>
      </c>
      <c r="L12" s="14" t="s">
        <v>11</v>
      </c>
      <c r="M12" s="13">
        <v>31788.37</v>
      </c>
      <c r="N12" s="13">
        <v>33706.5</v>
      </c>
      <c r="O12" s="13">
        <v>42890.27</v>
      </c>
      <c r="P12" s="13">
        <v>34896.69</v>
      </c>
      <c r="Q12" s="13">
        <v>28806.63</v>
      </c>
      <c r="R12" s="13">
        <v>19612.29</v>
      </c>
      <c r="S12" s="13">
        <v>28858.36</v>
      </c>
      <c r="T12" s="13">
        <v>23870.79</v>
      </c>
      <c r="U12" s="13">
        <v>25249.84</v>
      </c>
      <c r="V12" s="13">
        <v>32188.87</v>
      </c>
      <c r="W12" s="13">
        <v>78049.23</v>
      </c>
      <c r="X12" s="13">
        <v>34645.599999999999</v>
      </c>
      <c r="Y12" s="13">
        <v>414563.43999999994</v>
      </c>
    </row>
    <row r="13" spans="1:26" x14ac:dyDescent="0.25">
      <c r="A13" s="11" t="s">
        <v>12</v>
      </c>
      <c r="B13" s="12">
        <v>573179.86</v>
      </c>
      <c r="C13" s="13">
        <v>541856.35</v>
      </c>
      <c r="D13" s="12">
        <v>31323.510000000009</v>
      </c>
      <c r="E13" s="26">
        <v>5.7807775068060036E-2</v>
      </c>
      <c r="F13" s="12">
        <v>2252235.39</v>
      </c>
      <c r="G13" s="12">
        <v>2272453.92</v>
      </c>
      <c r="H13" s="12">
        <v>-20218.529999999795</v>
      </c>
      <c r="I13" s="26">
        <v>-8.8972233153136043E-3</v>
      </c>
      <c r="L13" s="14" t="s">
        <v>12</v>
      </c>
      <c r="M13" s="13">
        <v>640758.59</v>
      </c>
      <c r="N13" s="13">
        <v>575153.29</v>
      </c>
      <c r="O13" s="13">
        <v>514685.69</v>
      </c>
      <c r="P13" s="13">
        <v>541856.35</v>
      </c>
      <c r="Q13" s="13">
        <v>607169.26</v>
      </c>
      <c r="R13" s="13">
        <v>574625.31999999995</v>
      </c>
      <c r="S13" s="13">
        <v>716930.92</v>
      </c>
      <c r="T13" s="13">
        <v>421406.23</v>
      </c>
      <c r="U13" s="13">
        <v>633418.63</v>
      </c>
      <c r="V13" s="13">
        <v>528320.21</v>
      </c>
      <c r="W13" s="13">
        <v>601599.16</v>
      </c>
      <c r="X13" s="13">
        <v>535429.86</v>
      </c>
      <c r="Y13" s="13">
        <v>6891353.5099999998</v>
      </c>
    </row>
    <row r="14" spans="1:26" x14ac:dyDescent="0.25">
      <c r="A14" s="11" t="s">
        <v>13</v>
      </c>
      <c r="B14" s="12">
        <v>943972.60000000009</v>
      </c>
      <c r="C14" s="13">
        <v>1024188.69</v>
      </c>
      <c r="D14" s="12">
        <v>-80216.089999999851</v>
      </c>
      <c r="E14" s="26">
        <v>-7.8321593260319886E-2</v>
      </c>
      <c r="F14" s="12">
        <v>3884157.22</v>
      </c>
      <c r="G14" s="12">
        <v>3813540.9499999997</v>
      </c>
      <c r="H14" s="12">
        <v>70616.270000000484</v>
      </c>
      <c r="I14" s="26">
        <v>1.8517244452298458E-2</v>
      </c>
      <c r="L14" s="14" t="s">
        <v>13</v>
      </c>
      <c r="M14" s="13">
        <v>926243</v>
      </c>
      <c r="N14" s="13">
        <v>953737.48</v>
      </c>
      <c r="O14" s="13">
        <v>909371.78</v>
      </c>
      <c r="P14" s="13">
        <v>1024188.69</v>
      </c>
      <c r="Q14" s="13">
        <v>908852.25</v>
      </c>
      <c r="R14" s="13">
        <v>834824.3</v>
      </c>
      <c r="S14" s="13">
        <v>751783.14</v>
      </c>
      <c r="T14" s="13">
        <v>846529.85</v>
      </c>
      <c r="U14" s="13">
        <v>1561208.04</v>
      </c>
      <c r="V14" s="13">
        <v>834696.11</v>
      </c>
      <c r="W14" s="13">
        <v>989897.59</v>
      </c>
      <c r="X14" s="13">
        <v>928088.66</v>
      </c>
      <c r="Y14" s="13">
        <v>11469420.889999997</v>
      </c>
    </row>
    <row r="15" spans="1:26" x14ac:dyDescent="0.25">
      <c r="A15" s="11" t="s">
        <v>14</v>
      </c>
      <c r="B15" s="12">
        <v>354860.07</v>
      </c>
      <c r="C15" s="13">
        <v>466607.89</v>
      </c>
      <c r="D15" s="12">
        <v>-111747.82</v>
      </c>
      <c r="E15" s="26">
        <v>-0.23948977802325633</v>
      </c>
      <c r="F15" s="12">
        <v>1452015.1700000002</v>
      </c>
      <c r="G15" s="12">
        <v>1686253.9</v>
      </c>
      <c r="H15" s="12">
        <v>-234238.72999999975</v>
      </c>
      <c r="I15" s="26">
        <v>-0.13891071208197042</v>
      </c>
      <c r="L15" s="14" t="s">
        <v>14</v>
      </c>
      <c r="M15" s="13">
        <v>383388.62</v>
      </c>
      <c r="N15" s="13">
        <v>422897.96</v>
      </c>
      <c r="O15" s="13">
        <v>413359.43</v>
      </c>
      <c r="P15" s="13">
        <v>466607.89</v>
      </c>
      <c r="Q15" s="13">
        <v>375743.46</v>
      </c>
      <c r="R15" s="13">
        <v>293828.53000000003</v>
      </c>
      <c r="S15" s="13">
        <v>596773.68999999994</v>
      </c>
      <c r="T15" s="13">
        <v>338701.45</v>
      </c>
      <c r="U15" s="13">
        <v>356585.76</v>
      </c>
      <c r="V15" s="13">
        <v>367703.98</v>
      </c>
      <c r="W15" s="13">
        <v>401542.47</v>
      </c>
      <c r="X15" s="13">
        <v>334929.40000000002</v>
      </c>
      <c r="Y15" s="13">
        <v>4752062.6400000006</v>
      </c>
    </row>
    <row r="16" spans="1:26" x14ac:dyDescent="0.25">
      <c r="A16" s="11" t="s">
        <v>15</v>
      </c>
      <c r="B16" s="12">
        <v>35233.67</v>
      </c>
      <c r="C16" s="13">
        <v>83991.44</v>
      </c>
      <c r="D16" s="12">
        <v>-48757.770000000004</v>
      </c>
      <c r="E16" s="26">
        <v>-0.58050879946813627</v>
      </c>
      <c r="F16" s="12">
        <v>176436.41999999998</v>
      </c>
      <c r="G16" s="12">
        <v>259477.71</v>
      </c>
      <c r="H16" s="12">
        <v>-83041.290000000008</v>
      </c>
      <c r="I16" s="26">
        <v>-0.32003246059170171</v>
      </c>
      <c r="L16" s="14" t="s">
        <v>15</v>
      </c>
      <c r="M16" s="13">
        <v>72903.02</v>
      </c>
      <c r="N16" s="13">
        <v>48857.26</v>
      </c>
      <c r="O16" s="13">
        <v>53725.99</v>
      </c>
      <c r="P16" s="13">
        <v>83991.44</v>
      </c>
      <c r="Q16" s="13">
        <v>36225.360000000001</v>
      </c>
      <c r="R16" s="13">
        <v>50852.87</v>
      </c>
      <c r="S16" s="13">
        <v>31692.79</v>
      </c>
      <c r="T16" s="13">
        <v>60480.800000000003</v>
      </c>
      <c r="U16" s="13">
        <v>45319.35</v>
      </c>
      <c r="V16" s="13">
        <v>56066.48</v>
      </c>
      <c r="W16" s="13">
        <v>45897.03</v>
      </c>
      <c r="X16" s="13">
        <v>58291.199999999997</v>
      </c>
      <c r="Y16" s="13">
        <v>644303.59</v>
      </c>
    </row>
    <row r="17" spans="1:25" x14ac:dyDescent="0.25">
      <c r="A17" s="11" t="s">
        <v>16</v>
      </c>
      <c r="B17" s="12">
        <v>931143.9</v>
      </c>
      <c r="C17" s="13">
        <v>999361.46</v>
      </c>
      <c r="D17" s="12">
        <v>-68217.559999999939</v>
      </c>
      <c r="E17" s="26">
        <v>-6.8261147473107422E-2</v>
      </c>
      <c r="F17" s="12">
        <v>4023113.15</v>
      </c>
      <c r="G17" s="12">
        <v>4185973.58</v>
      </c>
      <c r="H17" s="12">
        <v>-162860.43000000017</v>
      </c>
      <c r="I17" s="26">
        <v>-3.8906225012533442E-2</v>
      </c>
      <c r="L17" s="14" t="s">
        <v>16</v>
      </c>
      <c r="M17" s="13">
        <v>1063051.1499999999</v>
      </c>
      <c r="N17" s="13">
        <v>1091966.8</v>
      </c>
      <c r="O17" s="13">
        <v>1031594.17</v>
      </c>
      <c r="P17" s="13">
        <v>999361.46</v>
      </c>
      <c r="Q17" s="13">
        <v>909436.82</v>
      </c>
      <c r="R17" s="13">
        <v>1068065.97</v>
      </c>
      <c r="S17" s="13">
        <v>861134.5</v>
      </c>
      <c r="T17" s="13">
        <v>855135.21</v>
      </c>
      <c r="U17" s="13">
        <v>1017763.42</v>
      </c>
      <c r="V17" s="13">
        <v>932336.38</v>
      </c>
      <c r="W17" s="13">
        <v>1121971.77</v>
      </c>
      <c r="X17" s="13">
        <v>1030057.01</v>
      </c>
      <c r="Y17" s="13">
        <v>11981874.66</v>
      </c>
    </row>
    <row r="18" spans="1:25" x14ac:dyDescent="0.25">
      <c r="A18" s="11" t="s">
        <v>17</v>
      </c>
      <c r="B18" s="12">
        <v>50875.49</v>
      </c>
      <c r="C18" s="13">
        <v>63720.78</v>
      </c>
      <c r="D18" s="12">
        <v>-12845.29</v>
      </c>
      <c r="E18" s="26">
        <v>-0.20158714315800907</v>
      </c>
      <c r="F18" s="12">
        <v>239835.71999999997</v>
      </c>
      <c r="G18" s="12">
        <v>249788.03</v>
      </c>
      <c r="H18" s="12">
        <v>-9952.3100000000268</v>
      </c>
      <c r="I18" s="26">
        <v>-3.9843022101579598E-2</v>
      </c>
      <c r="L18" s="14" t="s">
        <v>17</v>
      </c>
      <c r="M18" s="13">
        <v>60008.4</v>
      </c>
      <c r="N18" s="13">
        <v>67942.460000000006</v>
      </c>
      <c r="O18" s="13">
        <v>58116.39</v>
      </c>
      <c r="P18" s="13">
        <v>63720.78</v>
      </c>
      <c r="Q18" s="13">
        <v>50288.1</v>
      </c>
      <c r="R18" s="13">
        <v>51387.69</v>
      </c>
      <c r="S18" s="13">
        <v>47396.84</v>
      </c>
      <c r="T18" s="13">
        <v>54048.65</v>
      </c>
      <c r="U18" s="13">
        <v>51969.26</v>
      </c>
      <c r="V18" s="13">
        <v>70858.539999999994</v>
      </c>
      <c r="W18" s="13">
        <v>56195.57</v>
      </c>
      <c r="X18" s="13">
        <v>66349.81</v>
      </c>
      <c r="Y18" s="13">
        <v>698282.49</v>
      </c>
    </row>
    <row r="19" spans="1:25" x14ac:dyDescent="0.25">
      <c r="A19" s="11" t="s">
        <v>18</v>
      </c>
      <c r="B19" s="12">
        <v>1018195.4400000001</v>
      </c>
      <c r="C19" s="13">
        <v>1005002.74</v>
      </c>
      <c r="D19" s="12">
        <v>13192.70000000007</v>
      </c>
      <c r="E19" s="26">
        <v>1.3127028887503401E-2</v>
      </c>
      <c r="F19" s="12">
        <v>4463488.1000000006</v>
      </c>
      <c r="G19" s="12">
        <v>4473674.09</v>
      </c>
      <c r="H19" s="12">
        <v>-10185.989999999292</v>
      </c>
      <c r="I19" s="26">
        <v>-2.276873503764619E-3</v>
      </c>
      <c r="L19" s="14" t="s">
        <v>18</v>
      </c>
      <c r="M19" s="13">
        <v>1251087.02</v>
      </c>
      <c r="N19" s="13">
        <v>1118074.3500000001</v>
      </c>
      <c r="O19" s="13">
        <v>1099509.98</v>
      </c>
      <c r="P19" s="13">
        <v>1005002.74</v>
      </c>
      <c r="Q19" s="13">
        <v>1087599.05</v>
      </c>
      <c r="R19" s="13">
        <v>1083438.0900000001</v>
      </c>
      <c r="S19" s="13">
        <v>1013562.64</v>
      </c>
      <c r="T19" s="13">
        <v>1041197.3</v>
      </c>
      <c r="U19" s="13">
        <v>1176563.3899999999</v>
      </c>
      <c r="V19" s="13">
        <v>1341807.93</v>
      </c>
      <c r="W19" s="13">
        <v>1258950.96</v>
      </c>
      <c r="X19" s="13">
        <v>1287807.98</v>
      </c>
      <c r="Y19" s="13">
        <v>13764601.43</v>
      </c>
    </row>
    <row r="20" spans="1:25" x14ac:dyDescent="0.25">
      <c r="A20" s="11" t="s">
        <v>19</v>
      </c>
      <c r="B20" s="12">
        <v>229523.44</v>
      </c>
      <c r="C20" s="13">
        <v>458554.13</v>
      </c>
      <c r="D20" s="12">
        <v>-229030.69</v>
      </c>
      <c r="E20" s="26">
        <v>-0.49946271337693543</v>
      </c>
      <c r="F20" s="12">
        <v>900596.84999999986</v>
      </c>
      <c r="G20" s="12">
        <v>1146040.9500000002</v>
      </c>
      <c r="H20" s="12">
        <v>-245444.10000000033</v>
      </c>
      <c r="I20" s="26">
        <v>-0.21416695450542172</v>
      </c>
      <c r="L20" s="14" t="s">
        <v>19</v>
      </c>
      <c r="M20" s="13">
        <v>234799.06</v>
      </c>
      <c r="N20" s="13">
        <v>226863.64</v>
      </c>
      <c r="O20" s="13">
        <v>225824.12</v>
      </c>
      <c r="P20" s="13">
        <v>458554.13</v>
      </c>
      <c r="Q20" s="13">
        <v>434958.53</v>
      </c>
      <c r="R20" s="13">
        <v>170145.42</v>
      </c>
      <c r="S20" s="13">
        <v>196037.34</v>
      </c>
      <c r="T20" s="13">
        <v>200081.08</v>
      </c>
      <c r="U20" s="13">
        <v>181745.4</v>
      </c>
      <c r="V20" s="13">
        <v>202131.57</v>
      </c>
      <c r="W20" s="13">
        <v>205182.79</v>
      </c>
      <c r="X20" s="13">
        <v>171738.97</v>
      </c>
      <c r="Y20" s="13">
        <v>2908062.0500000003</v>
      </c>
    </row>
    <row r="21" spans="1:25" x14ac:dyDescent="0.25">
      <c r="A21" s="11" t="s">
        <v>20</v>
      </c>
      <c r="B21" s="12">
        <v>418594.6</v>
      </c>
      <c r="C21" s="13">
        <v>357854.01</v>
      </c>
      <c r="D21" s="12">
        <v>60740.589999999967</v>
      </c>
      <c r="E21" s="26">
        <v>0.16973566958212921</v>
      </c>
      <c r="F21" s="12">
        <v>1683854</v>
      </c>
      <c r="G21" s="12">
        <v>1558768.26</v>
      </c>
      <c r="H21" s="12">
        <v>125085.73999999999</v>
      </c>
      <c r="I21" s="26">
        <v>8.0246527472916329E-2</v>
      </c>
      <c r="L21" s="14" t="s">
        <v>20</v>
      </c>
      <c r="M21" s="13">
        <v>356140.7</v>
      </c>
      <c r="N21" s="13">
        <v>453809.61</v>
      </c>
      <c r="O21" s="13">
        <v>390963.94</v>
      </c>
      <c r="P21" s="13">
        <v>357854.01</v>
      </c>
      <c r="Q21" s="13">
        <v>447421.1</v>
      </c>
      <c r="R21" s="13">
        <v>461968.34</v>
      </c>
      <c r="S21" s="13">
        <v>365644.36</v>
      </c>
      <c r="T21" s="13">
        <v>434231.7</v>
      </c>
      <c r="U21" s="13">
        <v>408066.13</v>
      </c>
      <c r="V21" s="13">
        <v>398102.34</v>
      </c>
      <c r="W21" s="13">
        <v>401377.59</v>
      </c>
      <c r="X21" s="13">
        <v>482646</v>
      </c>
      <c r="Y21" s="13">
        <v>4958225.8199999994</v>
      </c>
    </row>
    <row r="22" spans="1:25" x14ac:dyDescent="0.25">
      <c r="A22" s="11" t="s">
        <v>21</v>
      </c>
      <c r="B22" s="12">
        <v>13710024.529999999</v>
      </c>
      <c r="C22" s="13">
        <v>13860111.629999999</v>
      </c>
      <c r="D22" s="12">
        <v>-150087.09999999963</v>
      </c>
      <c r="E22" s="26">
        <v>-1.0828707878163001E-2</v>
      </c>
      <c r="F22" s="12">
        <v>58222961.200000003</v>
      </c>
      <c r="G22" s="12">
        <v>59007213.340000004</v>
      </c>
      <c r="H22" s="12">
        <v>-784252.1400000006</v>
      </c>
      <c r="I22" s="26">
        <v>-1.329078422126349E-2</v>
      </c>
      <c r="L22" s="14" t="s">
        <v>21</v>
      </c>
      <c r="M22" s="13">
        <v>14967264.9</v>
      </c>
      <c r="N22" s="13">
        <v>15246077.09</v>
      </c>
      <c r="O22" s="13">
        <v>14933759.720000001</v>
      </c>
      <c r="P22" s="13">
        <v>13860111.629999999</v>
      </c>
      <c r="Q22" s="13">
        <v>13564656.109999999</v>
      </c>
      <c r="R22" s="13">
        <v>15947869.350000001</v>
      </c>
      <c r="S22" s="13">
        <v>11873709.65</v>
      </c>
      <c r="T22" s="13">
        <v>12545078.369999999</v>
      </c>
      <c r="U22" s="13">
        <v>13861763.819999998</v>
      </c>
      <c r="V22" s="13">
        <v>13558157.33</v>
      </c>
      <c r="W22" s="13">
        <v>14423023.24</v>
      </c>
      <c r="X22" s="13">
        <v>14744176.370000001</v>
      </c>
      <c r="Y22" s="13">
        <v>169525647.58000004</v>
      </c>
    </row>
    <row r="23" spans="1:25" x14ac:dyDescent="0.25">
      <c r="A23" s="11" t="s">
        <v>22</v>
      </c>
      <c r="B23" s="12">
        <v>552666.82000000007</v>
      </c>
      <c r="C23" s="13">
        <v>576380.63</v>
      </c>
      <c r="D23" s="12">
        <v>-23713.809999999939</v>
      </c>
      <c r="E23" s="27">
        <v>-4.1142621326466053E-2</v>
      </c>
      <c r="F23" s="12">
        <v>2350533</v>
      </c>
      <c r="G23" s="12">
        <v>2052284.4699999997</v>
      </c>
      <c r="H23" s="12">
        <v>298248.53000000026</v>
      </c>
      <c r="I23" s="27">
        <v>0.14532514101224978</v>
      </c>
      <c r="L23" s="14" t="s">
        <v>22</v>
      </c>
      <c r="M23" s="13">
        <v>450622.98</v>
      </c>
      <c r="N23" s="13">
        <v>427365.61</v>
      </c>
      <c r="O23" s="13">
        <v>597915.25</v>
      </c>
      <c r="P23" s="13">
        <v>576380.63</v>
      </c>
      <c r="Q23" s="13">
        <v>403369.51</v>
      </c>
      <c r="R23" s="13">
        <v>399855.17</v>
      </c>
      <c r="S23" s="13">
        <v>371413.59</v>
      </c>
      <c r="T23" s="13">
        <v>387337.08</v>
      </c>
      <c r="U23" s="13">
        <v>315246.23</v>
      </c>
      <c r="V23" s="13">
        <v>449045.06</v>
      </c>
      <c r="W23" s="13">
        <v>406937.85</v>
      </c>
      <c r="X23" s="13">
        <v>383522.27</v>
      </c>
      <c r="Y23" s="13">
        <v>5169011.2299999986</v>
      </c>
    </row>
    <row r="24" spans="1:25" x14ac:dyDescent="0.25">
      <c r="B24" s="12"/>
      <c r="C24" s="15"/>
      <c r="E24" s="26"/>
      <c r="F24" s="12"/>
      <c r="G24" s="12"/>
      <c r="H24" s="12"/>
      <c r="I24" s="26"/>
      <c r="L24" s="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</row>
    <row r="25" spans="1:25" ht="15.75" thickBot="1" x14ac:dyDescent="0.3">
      <c r="A25" t="s">
        <v>5</v>
      </c>
      <c r="B25" s="16">
        <v>99566843.069999963</v>
      </c>
      <c r="C25" s="13">
        <v>103024948.37999998</v>
      </c>
      <c r="D25" s="16">
        <v>-3458105.3100000094</v>
      </c>
      <c r="E25" s="28">
        <v>-3.3565707766676563E-2</v>
      </c>
      <c r="F25" s="16">
        <v>404698440.03000003</v>
      </c>
      <c r="G25" s="16">
        <v>417757011.3599999</v>
      </c>
      <c r="H25" s="16">
        <v>-13058571.329999983</v>
      </c>
      <c r="I25" s="28">
        <v>-3.1258772384185576E-2</v>
      </c>
      <c r="L25" s="4" t="s">
        <v>5</v>
      </c>
      <c r="M25" s="13">
        <v>106295772.10000004</v>
      </c>
      <c r="N25" s="13">
        <v>103190761.27999999</v>
      </c>
      <c r="O25" s="13">
        <v>105245529.60000001</v>
      </c>
      <c r="P25" s="13">
        <v>103024948.37999998</v>
      </c>
      <c r="Q25" s="13">
        <v>102769322.98999996</v>
      </c>
      <c r="R25" s="13">
        <v>113656943.11999999</v>
      </c>
      <c r="S25" s="13">
        <v>96254584.190000013</v>
      </c>
      <c r="T25" s="13">
        <v>96937634.230000004</v>
      </c>
      <c r="U25" s="13">
        <v>108180976.90000001</v>
      </c>
      <c r="V25" s="13">
        <v>101932589.95000002</v>
      </c>
      <c r="W25" s="13">
        <v>107005059.85999997</v>
      </c>
      <c r="X25" s="13">
        <v>102896241.55000001</v>
      </c>
      <c r="Y25" s="13">
        <v>1247390364.1500001</v>
      </c>
    </row>
    <row r="26" spans="1:25" ht="15.75" thickTop="1" x14ac:dyDescent="0.25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t="s">
        <v>23</v>
      </c>
      <c r="B27" s="12">
        <v>23416549.390000004</v>
      </c>
    </row>
    <row r="28" spans="1:25" x14ac:dyDescent="0.25">
      <c r="A28" t="s">
        <v>24</v>
      </c>
      <c r="B28" s="12">
        <v>0</v>
      </c>
      <c r="M28" s="12"/>
    </row>
    <row r="29" spans="1:25" x14ac:dyDescent="0.25">
      <c r="A29" t="s">
        <v>25</v>
      </c>
      <c r="B29" s="12">
        <v>2160235.6500000004</v>
      </c>
      <c r="L29" s="1" t="s">
        <v>28</v>
      </c>
    </row>
    <row r="30" spans="1:25" ht="15.75" thickBot="1" x14ac:dyDescent="0.3">
      <c r="A30" t="s">
        <v>5</v>
      </c>
      <c r="B30" s="16">
        <v>120823156.80999996</v>
      </c>
    </row>
    <row r="31" spans="1:25" ht="15.75" thickTop="1" x14ac:dyDescent="0.25"/>
    <row r="32" spans="1:25" ht="15.75" thickBot="1" x14ac:dyDescent="0.3">
      <c r="M32" s="17">
        <v>45474</v>
      </c>
      <c r="N32" s="17">
        <v>45505</v>
      </c>
      <c r="O32" s="17">
        <v>45536</v>
      </c>
      <c r="P32" s="17">
        <v>45566</v>
      </c>
      <c r="Q32" s="17">
        <v>45597</v>
      </c>
      <c r="R32" s="17">
        <v>45627</v>
      </c>
      <c r="S32" s="17">
        <v>45658</v>
      </c>
      <c r="T32" s="17">
        <v>45689</v>
      </c>
      <c r="U32" s="17">
        <v>45717</v>
      </c>
      <c r="V32" s="17">
        <v>45748</v>
      </c>
      <c r="W32" s="17">
        <v>45778</v>
      </c>
      <c r="X32" s="17">
        <v>45809</v>
      </c>
      <c r="Y32" s="18" t="s">
        <v>5</v>
      </c>
    </row>
    <row r="33" spans="2:25" x14ac:dyDescent="0.25">
      <c r="B33" s="12"/>
    </row>
    <row r="34" spans="2:25" x14ac:dyDescent="0.25">
      <c r="L34" s="11" t="s">
        <v>6</v>
      </c>
      <c r="M34" s="19">
        <v>2228089.46</v>
      </c>
      <c r="N34" s="19">
        <v>2212002.54</v>
      </c>
      <c r="O34" s="19">
        <v>2219196.3199999998</v>
      </c>
      <c r="P34" s="19">
        <v>2119634.7999999998</v>
      </c>
      <c r="Q34" s="19"/>
      <c r="R34" s="19"/>
      <c r="S34" s="19"/>
      <c r="T34" s="19"/>
      <c r="U34" s="19"/>
      <c r="V34" s="19"/>
      <c r="W34" s="19"/>
      <c r="X34" s="19"/>
      <c r="Y34" s="20">
        <v>8778923.120000001</v>
      </c>
    </row>
    <row r="35" spans="2:25" x14ac:dyDescent="0.25">
      <c r="L35" s="11" t="s">
        <v>7</v>
      </c>
      <c r="M35" s="19">
        <v>481166.04</v>
      </c>
      <c r="N35" s="19">
        <v>479831.92</v>
      </c>
      <c r="O35" s="19">
        <v>482491.24</v>
      </c>
      <c r="P35" s="19">
        <v>459262.64</v>
      </c>
      <c r="Q35" s="19"/>
      <c r="R35" s="19"/>
      <c r="S35" s="19"/>
      <c r="T35" s="19"/>
      <c r="U35" s="19"/>
      <c r="V35" s="19"/>
      <c r="W35" s="19"/>
      <c r="X35" s="19"/>
      <c r="Y35" s="20">
        <v>1902751.8399999999</v>
      </c>
    </row>
    <row r="36" spans="2:25" x14ac:dyDescent="0.25">
      <c r="L36" s="11" t="s">
        <v>8</v>
      </c>
      <c r="M36" s="19">
        <v>74363557.409999996</v>
      </c>
      <c r="N36" s="19">
        <v>74295381.930000007</v>
      </c>
      <c r="O36" s="19">
        <v>76237874.699999988</v>
      </c>
      <c r="P36" s="19">
        <v>74635896.439999998</v>
      </c>
      <c r="Q36" s="19"/>
      <c r="R36" s="19"/>
      <c r="S36" s="19"/>
      <c r="T36" s="19"/>
      <c r="U36" s="19"/>
      <c r="V36" s="19"/>
      <c r="W36" s="19"/>
      <c r="X36" s="19"/>
      <c r="Y36" s="20">
        <v>299532710.48000002</v>
      </c>
    </row>
    <row r="37" spans="2:25" x14ac:dyDescent="0.25">
      <c r="L37" s="11" t="s">
        <v>9</v>
      </c>
      <c r="M37" s="19">
        <v>1496178.5</v>
      </c>
      <c r="N37" s="19">
        <v>1435284</v>
      </c>
      <c r="O37" s="19">
        <v>1419213.04</v>
      </c>
      <c r="P37" s="19">
        <v>1142982.42</v>
      </c>
      <c r="Q37" s="19"/>
      <c r="R37" s="19"/>
      <c r="S37" s="19"/>
      <c r="T37" s="19"/>
      <c r="U37" s="19"/>
      <c r="V37" s="19"/>
      <c r="W37" s="19"/>
      <c r="X37" s="19"/>
      <c r="Y37" s="20">
        <v>5493657.96</v>
      </c>
    </row>
    <row r="38" spans="2:25" x14ac:dyDescent="0.25">
      <c r="L38" s="11" t="s">
        <v>10</v>
      </c>
      <c r="M38" s="19">
        <v>2352776.7799999998</v>
      </c>
      <c r="N38" s="19">
        <v>2335292.67</v>
      </c>
      <c r="O38" s="19">
        <v>2162038.58</v>
      </c>
      <c r="P38" s="19">
        <v>2352937.25</v>
      </c>
      <c r="Q38" s="19"/>
      <c r="R38" s="19"/>
      <c r="S38" s="19"/>
      <c r="T38" s="19"/>
      <c r="U38" s="19"/>
      <c r="V38" s="19"/>
      <c r="W38" s="19"/>
      <c r="X38" s="19"/>
      <c r="Y38" s="20">
        <v>9203045.2799999993</v>
      </c>
    </row>
    <row r="39" spans="2:25" x14ac:dyDescent="0.25">
      <c r="L39" s="11" t="s">
        <v>11</v>
      </c>
      <c r="M39" s="19">
        <v>31541.279999999999</v>
      </c>
      <c r="N39" s="19">
        <v>27953.07</v>
      </c>
      <c r="O39" s="19">
        <v>40771.68</v>
      </c>
      <c r="P39" s="19">
        <v>37859.1</v>
      </c>
      <c r="Q39" s="19"/>
      <c r="R39" s="19"/>
      <c r="S39" s="19"/>
      <c r="T39" s="19"/>
      <c r="U39" s="19"/>
      <c r="V39" s="19"/>
      <c r="W39" s="19"/>
      <c r="X39" s="19"/>
      <c r="Y39" s="20">
        <v>138125.13</v>
      </c>
    </row>
    <row r="40" spans="2:25" x14ac:dyDescent="0.25">
      <c r="L40" s="11" t="s">
        <v>12</v>
      </c>
      <c r="M40" s="19">
        <v>613350.86</v>
      </c>
      <c r="N40" s="19">
        <v>548665.42000000004</v>
      </c>
      <c r="O40" s="19">
        <v>517039.25</v>
      </c>
      <c r="P40" s="19">
        <v>573179.86</v>
      </c>
      <c r="Q40" s="19"/>
      <c r="R40" s="19"/>
      <c r="S40" s="19"/>
      <c r="T40" s="19"/>
      <c r="U40" s="19"/>
      <c r="V40" s="19"/>
      <c r="W40" s="19"/>
      <c r="X40" s="19"/>
      <c r="Y40" s="20">
        <v>2252235.39</v>
      </c>
    </row>
    <row r="41" spans="2:25" x14ac:dyDescent="0.25">
      <c r="L41" s="11" t="s">
        <v>13</v>
      </c>
      <c r="M41" s="19">
        <v>976611.11</v>
      </c>
      <c r="N41" s="19">
        <v>1069188.18</v>
      </c>
      <c r="O41" s="19">
        <v>894385.33</v>
      </c>
      <c r="P41" s="19">
        <v>943972.60000000009</v>
      </c>
      <c r="Q41" s="19"/>
      <c r="R41" s="19"/>
      <c r="S41" s="19"/>
      <c r="T41" s="19"/>
      <c r="U41" s="19"/>
      <c r="V41" s="19"/>
      <c r="W41" s="19"/>
      <c r="X41" s="19"/>
      <c r="Y41" s="20">
        <v>3884157.22</v>
      </c>
    </row>
    <row r="42" spans="2:25" x14ac:dyDescent="0.25">
      <c r="L42" s="11" t="s">
        <v>14</v>
      </c>
      <c r="M42" s="19">
        <v>396944.72</v>
      </c>
      <c r="N42" s="19">
        <v>381458.07</v>
      </c>
      <c r="O42" s="19">
        <v>318752.31</v>
      </c>
      <c r="P42" s="19">
        <v>354860.07</v>
      </c>
      <c r="Q42" s="19"/>
      <c r="R42" s="19"/>
      <c r="S42" s="19"/>
      <c r="T42" s="19"/>
      <c r="U42" s="19"/>
      <c r="V42" s="19"/>
      <c r="W42" s="19"/>
      <c r="X42" s="19"/>
      <c r="Y42" s="20">
        <v>1452015.1700000002</v>
      </c>
    </row>
    <row r="43" spans="2:25" x14ac:dyDescent="0.25">
      <c r="L43" s="11" t="s">
        <v>15</v>
      </c>
      <c r="M43" s="19">
        <v>45299.82</v>
      </c>
      <c r="N43" s="19">
        <v>52389.96</v>
      </c>
      <c r="O43" s="19">
        <v>43512.97</v>
      </c>
      <c r="P43" s="19">
        <v>35233.67</v>
      </c>
      <c r="Q43" s="19"/>
      <c r="R43" s="19"/>
      <c r="S43" s="19"/>
      <c r="T43" s="19"/>
      <c r="U43" s="19"/>
      <c r="V43" s="19"/>
      <c r="W43" s="19"/>
      <c r="X43" s="19"/>
      <c r="Y43" s="20">
        <v>176436.41999999998</v>
      </c>
    </row>
    <row r="44" spans="2:25" x14ac:dyDescent="0.25">
      <c r="L44" s="11" t="s">
        <v>16</v>
      </c>
      <c r="M44" s="19">
        <v>928695.36</v>
      </c>
      <c r="N44" s="19">
        <v>1113953.96</v>
      </c>
      <c r="O44" s="19">
        <v>1049319.93</v>
      </c>
      <c r="P44" s="19">
        <v>931143.9</v>
      </c>
      <c r="Q44" s="19"/>
      <c r="R44" s="19"/>
      <c r="S44" s="19"/>
      <c r="T44" s="19"/>
      <c r="U44" s="19"/>
      <c r="V44" s="19"/>
      <c r="W44" s="19"/>
      <c r="X44" s="19"/>
      <c r="Y44" s="20">
        <v>4023113.15</v>
      </c>
    </row>
    <row r="45" spans="2:25" x14ac:dyDescent="0.25">
      <c r="L45" s="11" t="s">
        <v>17</v>
      </c>
      <c r="M45" s="19">
        <v>56165.18</v>
      </c>
      <c r="N45" s="19">
        <v>72538.399999999994</v>
      </c>
      <c r="O45" s="19">
        <v>60256.65</v>
      </c>
      <c r="P45" s="19">
        <v>50875.49</v>
      </c>
      <c r="Q45" s="19"/>
      <c r="R45" s="19"/>
      <c r="S45" s="19"/>
      <c r="T45" s="19"/>
      <c r="U45" s="19"/>
      <c r="V45" s="19"/>
      <c r="W45" s="19"/>
      <c r="X45" s="19"/>
      <c r="Y45" s="20">
        <v>239835.71999999997</v>
      </c>
    </row>
    <row r="46" spans="2:25" x14ac:dyDescent="0.25">
      <c r="L46" s="11" t="s">
        <v>18</v>
      </c>
      <c r="M46" s="19">
        <v>1149372.31</v>
      </c>
      <c r="N46" s="19">
        <v>1184819.6000000001</v>
      </c>
      <c r="O46" s="19">
        <v>1111100.75</v>
      </c>
      <c r="P46" s="19">
        <v>1018195.4400000001</v>
      </c>
      <c r="Q46" s="19"/>
      <c r="R46" s="19"/>
      <c r="S46" s="19"/>
      <c r="T46" s="19"/>
      <c r="U46" s="19"/>
      <c r="V46" s="19"/>
      <c r="W46" s="19"/>
      <c r="X46" s="19"/>
      <c r="Y46" s="20">
        <v>4463488.1000000006</v>
      </c>
    </row>
    <row r="47" spans="2:25" x14ac:dyDescent="0.25">
      <c r="L47" s="11" t="s">
        <v>19</v>
      </c>
      <c r="M47" s="19">
        <v>151997.46</v>
      </c>
      <c r="N47" s="19">
        <v>272417.27</v>
      </c>
      <c r="O47" s="19">
        <v>246658.68</v>
      </c>
      <c r="P47" s="19">
        <v>229523.44</v>
      </c>
      <c r="Q47" s="19"/>
      <c r="R47" s="19"/>
      <c r="S47" s="19"/>
      <c r="T47" s="19"/>
      <c r="U47" s="19"/>
      <c r="V47" s="19"/>
      <c r="W47" s="19"/>
      <c r="X47" s="19"/>
      <c r="Y47" s="20">
        <v>900596.84999999986</v>
      </c>
    </row>
    <row r="48" spans="2:25" x14ac:dyDescent="0.25">
      <c r="L48" s="11" t="s">
        <v>20</v>
      </c>
      <c r="M48" s="19">
        <v>376050.68</v>
      </c>
      <c r="N48" s="19">
        <v>460344.7</v>
      </c>
      <c r="O48" s="19">
        <v>428864.02</v>
      </c>
      <c r="P48" s="19">
        <v>418594.6</v>
      </c>
      <c r="Q48" s="19"/>
      <c r="R48" s="19"/>
      <c r="S48" s="19"/>
      <c r="T48" s="19"/>
      <c r="U48" s="19"/>
      <c r="V48" s="19"/>
      <c r="W48" s="19"/>
      <c r="X48" s="19"/>
      <c r="Y48" s="20">
        <v>1683854</v>
      </c>
    </row>
    <row r="49" spans="12:25" x14ac:dyDescent="0.25">
      <c r="L49" s="11" t="s">
        <v>21</v>
      </c>
      <c r="M49" s="19">
        <v>14705632.17</v>
      </c>
      <c r="N49" s="19">
        <v>15048599.399999999</v>
      </c>
      <c r="O49" s="19">
        <v>14758705.1</v>
      </c>
      <c r="P49" s="19">
        <v>13710024.529999999</v>
      </c>
      <c r="Q49" s="19"/>
      <c r="R49" s="19"/>
      <c r="S49" s="19"/>
      <c r="T49" s="19"/>
      <c r="U49" s="19"/>
      <c r="V49" s="19"/>
      <c r="W49" s="19"/>
      <c r="X49" s="19"/>
      <c r="Y49" s="20">
        <v>58222961.200000003</v>
      </c>
    </row>
    <row r="50" spans="12:25" x14ac:dyDescent="0.25">
      <c r="L50" s="11" t="s">
        <v>22</v>
      </c>
      <c r="M50" s="21">
        <v>884557.2</v>
      </c>
      <c r="N50" s="21">
        <v>424765.28</v>
      </c>
      <c r="O50" s="21">
        <v>488543.7</v>
      </c>
      <c r="P50" s="21">
        <v>552666.82000000007</v>
      </c>
      <c r="Q50" s="21"/>
      <c r="R50" s="21"/>
      <c r="S50" s="21"/>
      <c r="T50" s="21"/>
      <c r="U50" s="21"/>
      <c r="V50" s="21"/>
      <c r="W50" s="21"/>
      <c r="X50" s="21"/>
      <c r="Y50" s="22">
        <v>2350533</v>
      </c>
    </row>
    <row r="52" spans="12:25" x14ac:dyDescent="0.25">
      <c r="L52" t="s">
        <v>5</v>
      </c>
      <c r="M52" s="20">
        <v>101237986.34</v>
      </c>
      <c r="N52" s="20">
        <v>101414886.36999997</v>
      </c>
      <c r="O52" s="20">
        <v>102478724.25000001</v>
      </c>
      <c r="P52" s="20">
        <v>99566843.069999963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404698440.03000003</v>
      </c>
    </row>
  </sheetData>
  <mergeCells count="2">
    <mergeCell ref="D3:E3"/>
    <mergeCell ref="H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30AA-04EA-407D-8F83-97C5A52CAEA9}">
  <dimension ref="A2:Z52"/>
  <sheetViews>
    <sheetView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2" spans="1:26" x14ac:dyDescent="0.25">
      <c r="L2" s="1" t="s">
        <v>26</v>
      </c>
    </row>
    <row r="3" spans="1:26" x14ac:dyDescent="0.25">
      <c r="B3" s="2" t="s">
        <v>27</v>
      </c>
      <c r="C3" s="2" t="s">
        <v>0</v>
      </c>
      <c r="D3" s="33" t="s">
        <v>1</v>
      </c>
      <c r="E3" s="33"/>
      <c r="F3" s="2" t="s">
        <v>27</v>
      </c>
      <c r="G3" s="2" t="s">
        <v>0</v>
      </c>
      <c r="H3" s="33" t="s">
        <v>1</v>
      </c>
      <c r="I3" s="33"/>
    </row>
    <row r="4" spans="1:26" x14ac:dyDescent="0.25">
      <c r="B4" s="3"/>
      <c r="C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8"/>
    </row>
    <row r="5" spans="1:26" ht="15.75" thickBot="1" x14ac:dyDescent="0.3">
      <c r="B5" s="5" t="s">
        <v>31</v>
      </c>
      <c r="C5" s="6">
        <v>45231</v>
      </c>
      <c r="D5" s="5" t="s">
        <v>2</v>
      </c>
      <c r="E5" s="5" t="s">
        <v>3</v>
      </c>
      <c r="F5" s="5" t="s">
        <v>4</v>
      </c>
      <c r="G5" s="5" t="s">
        <v>4</v>
      </c>
      <c r="H5" s="5" t="s">
        <v>2</v>
      </c>
      <c r="I5" s="5" t="s">
        <v>3</v>
      </c>
      <c r="L5" s="4"/>
      <c r="M5" s="6">
        <v>45108</v>
      </c>
      <c r="N5" s="6">
        <v>45139</v>
      </c>
      <c r="O5" s="6">
        <v>45170</v>
      </c>
      <c r="P5" s="6">
        <v>45200</v>
      </c>
      <c r="Q5" s="6">
        <v>45231</v>
      </c>
      <c r="R5" s="6">
        <v>45261</v>
      </c>
      <c r="S5" s="6">
        <v>45292</v>
      </c>
      <c r="T5" s="6">
        <v>45323</v>
      </c>
      <c r="U5" s="6">
        <v>45352</v>
      </c>
      <c r="V5" s="6">
        <v>45383</v>
      </c>
      <c r="W5" s="6">
        <v>45413</v>
      </c>
      <c r="X5" s="6">
        <v>45444</v>
      </c>
      <c r="Y5" s="7" t="s">
        <v>5</v>
      </c>
    </row>
    <row r="6" spans="1:26" x14ac:dyDescent="0.25">
      <c r="C6" s="9"/>
      <c r="L6" s="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6" x14ac:dyDescent="0.25">
      <c r="A7" s="11" t="s">
        <v>6</v>
      </c>
      <c r="B7" s="12">
        <v>831220.31</v>
      </c>
      <c r="C7" s="13">
        <v>2133706.2799999998</v>
      </c>
      <c r="D7" s="12">
        <v>-1302485.9699999997</v>
      </c>
      <c r="E7" s="23">
        <v>-0.61043358320152663</v>
      </c>
      <c r="F7" s="12">
        <v>9610143.4300000016</v>
      </c>
      <c r="G7" s="12">
        <v>11216131.109999998</v>
      </c>
      <c r="H7" s="12">
        <v>-1605987.679999996</v>
      </c>
      <c r="I7" s="23">
        <v>-0.14318553021978683</v>
      </c>
      <c r="L7" s="14" t="s">
        <v>6</v>
      </c>
      <c r="M7" s="13">
        <v>2270797.1</v>
      </c>
      <c r="N7" s="13">
        <v>2297838.0099999998</v>
      </c>
      <c r="O7" s="13">
        <v>2307816.0299999998</v>
      </c>
      <c r="P7" s="13">
        <v>2205973.69</v>
      </c>
      <c r="Q7" s="13">
        <v>2133706.2799999998</v>
      </c>
      <c r="R7" s="13">
        <v>2348208.15</v>
      </c>
      <c r="S7" s="13">
        <v>1788969.59</v>
      </c>
      <c r="T7" s="13">
        <v>1875829.58</v>
      </c>
      <c r="U7" s="13">
        <v>2079077.53</v>
      </c>
      <c r="V7" s="13">
        <v>2247774.54</v>
      </c>
      <c r="W7" s="13">
        <v>2362874.89</v>
      </c>
      <c r="X7" s="13">
        <v>2303427.85</v>
      </c>
      <c r="Y7" s="13">
        <v>26222293.240000002</v>
      </c>
    </row>
    <row r="8" spans="1:26" x14ac:dyDescent="0.25">
      <c r="A8" s="11" t="s">
        <v>7</v>
      </c>
      <c r="B8" s="12">
        <v>234468.39</v>
      </c>
      <c r="C8" s="13">
        <v>481995.94</v>
      </c>
      <c r="D8" s="12">
        <v>-247527.55</v>
      </c>
      <c r="E8" s="23">
        <v>-0.51354696058228211</v>
      </c>
      <c r="F8" s="12">
        <v>2137220.23</v>
      </c>
      <c r="G8" s="12">
        <v>2486460.4899999998</v>
      </c>
      <c r="H8" s="12">
        <v>-349240.25999999978</v>
      </c>
      <c r="I8" s="23">
        <v>-0.14045679044753284</v>
      </c>
      <c r="L8" s="14" t="s">
        <v>7</v>
      </c>
      <c r="M8" s="13">
        <v>529837.24</v>
      </c>
      <c r="N8" s="13">
        <v>487299.79</v>
      </c>
      <c r="O8" s="13">
        <v>482049.1</v>
      </c>
      <c r="P8" s="13">
        <v>505278.42</v>
      </c>
      <c r="Q8" s="13">
        <v>481995.94</v>
      </c>
      <c r="R8" s="13">
        <v>567166.37</v>
      </c>
      <c r="S8" s="13">
        <v>459746.36</v>
      </c>
      <c r="T8" s="13">
        <v>423564.66</v>
      </c>
      <c r="U8" s="13">
        <v>486361.17</v>
      </c>
      <c r="V8" s="13">
        <v>521298.9</v>
      </c>
      <c r="W8" s="13">
        <v>527049.41</v>
      </c>
      <c r="X8" s="13">
        <v>529613.34</v>
      </c>
      <c r="Y8" s="13">
        <v>6001260.7000000002</v>
      </c>
    </row>
    <row r="9" spans="1:26" x14ac:dyDescent="0.25">
      <c r="A9" s="11" t="s">
        <v>8</v>
      </c>
      <c r="B9" s="12">
        <v>35584285.609999999</v>
      </c>
      <c r="C9" s="13">
        <v>77801942.099999994</v>
      </c>
      <c r="D9" s="12">
        <v>-42217656.489999995</v>
      </c>
      <c r="E9" s="23">
        <v>-0.54262985409460618</v>
      </c>
      <c r="F9" s="12">
        <v>335116996.09000003</v>
      </c>
      <c r="G9" s="12">
        <v>387868142.02999997</v>
      </c>
      <c r="H9" s="12">
        <v>-52751145.939999938</v>
      </c>
      <c r="I9" s="23">
        <v>-0.1360027809036192</v>
      </c>
      <c r="L9" s="14" t="s">
        <v>8</v>
      </c>
      <c r="M9" s="13">
        <v>78847862.150000006</v>
      </c>
      <c r="N9" s="13">
        <v>75685924.75</v>
      </c>
      <c r="O9" s="13">
        <v>78389784.960000008</v>
      </c>
      <c r="P9" s="13">
        <v>77142628.070000008</v>
      </c>
      <c r="Q9" s="13">
        <v>77801942.099999994</v>
      </c>
      <c r="R9" s="13">
        <v>85966099.349999994</v>
      </c>
      <c r="S9" s="13">
        <v>73734101.949999988</v>
      </c>
      <c r="T9" s="13">
        <v>74228846.180000007</v>
      </c>
      <c r="U9" s="13">
        <v>82432747.239999995</v>
      </c>
      <c r="V9" s="13">
        <v>76998828.730000004</v>
      </c>
      <c r="W9" s="13">
        <v>80429824.689999998</v>
      </c>
      <c r="X9" s="13">
        <v>76171795</v>
      </c>
      <c r="Y9" s="13">
        <v>937830385.17000008</v>
      </c>
    </row>
    <row r="10" spans="1:26" x14ac:dyDescent="0.25">
      <c r="A10" s="11" t="s">
        <v>9</v>
      </c>
      <c r="B10" s="12">
        <v>631884.28</v>
      </c>
      <c r="C10" s="13">
        <v>1158081.82</v>
      </c>
      <c r="D10" s="12">
        <v>-526197.54</v>
      </c>
      <c r="E10" s="23">
        <v>-0.45436991662644355</v>
      </c>
      <c r="F10" s="12">
        <v>6125542.2400000002</v>
      </c>
      <c r="G10" s="12">
        <v>6780791.0499999998</v>
      </c>
      <c r="H10" s="12">
        <v>-655248.80999999959</v>
      </c>
      <c r="I10" s="23">
        <v>-9.6633092683190647E-2</v>
      </c>
      <c r="L10" s="14" t="s">
        <v>9</v>
      </c>
      <c r="M10" s="13">
        <v>1480512.84</v>
      </c>
      <c r="N10" s="13">
        <v>1417441.6</v>
      </c>
      <c r="O10" s="13">
        <v>1472077.65</v>
      </c>
      <c r="P10" s="13">
        <v>1252677.1399999999</v>
      </c>
      <c r="Q10" s="13">
        <v>1158081.82</v>
      </c>
      <c r="R10" s="13">
        <v>1452843.58</v>
      </c>
      <c r="S10" s="13">
        <v>1070542.96</v>
      </c>
      <c r="T10" s="13">
        <v>1107697.24</v>
      </c>
      <c r="U10" s="13">
        <v>1249321.73</v>
      </c>
      <c r="V10" s="13">
        <v>1162104.8899999999</v>
      </c>
      <c r="W10" s="13">
        <v>1319507.1299999999</v>
      </c>
      <c r="X10" s="13">
        <v>1481544.18</v>
      </c>
      <c r="Y10" s="13">
        <v>15624352.760000002</v>
      </c>
    </row>
    <row r="11" spans="1:26" x14ac:dyDescent="0.25">
      <c r="A11" s="11" t="s">
        <v>10</v>
      </c>
      <c r="B11" s="12">
        <v>862886.48</v>
      </c>
      <c r="C11" s="13">
        <v>2339070.67</v>
      </c>
      <c r="D11" s="12">
        <v>-1476184.19</v>
      </c>
      <c r="E11" s="23">
        <v>-0.63109858497776816</v>
      </c>
      <c r="F11" s="12">
        <v>10065931.76</v>
      </c>
      <c r="G11" s="12">
        <v>12471532.459999999</v>
      </c>
      <c r="H11" s="12">
        <v>-2405600.6999999993</v>
      </c>
      <c r="I11" s="23">
        <v>-0.19288733824135029</v>
      </c>
      <c r="L11" s="14" t="s">
        <v>10</v>
      </c>
      <c r="M11" s="13">
        <v>2728706.96</v>
      </c>
      <c r="N11" s="13">
        <v>2635805.08</v>
      </c>
      <c r="O11" s="13">
        <v>2322085.13</v>
      </c>
      <c r="P11" s="13">
        <v>2445864.62</v>
      </c>
      <c r="Q11" s="13">
        <v>2339070.67</v>
      </c>
      <c r="R11" s="13">
        <v>2366152.33</v>
      </c>
      <c r="S11" s="13">
        <v>2346285.5099999998</v>
      </c>
      <c r="T11" s="13">
        <v>2093598.06</v>
      </c>
      <c r="U11" s="13">
        <v>2298569.96</v>
      </c>
      <c r="V11" s="13">
        <v>2231168.09</v>
      </c>
      <c r="W11" s="13">
        <v>2375178.4900000002</v>
      </c>
      <c r="X11" s="13">
        <v>2352178.0499999998</v>
      </c>
      <c r="Y11" s="13">
        <v>28534662.949999999</v>
      </c>
    </row>
    <row r="12" spans="1:26" x14ac:dyDescent="0.25">
      <c r="A12" s="11" t="s">
        <v>11</v>
      </c>
      <c r="B12" s="12">
        <v>20587.57</v>
      </c>
      <c r="C12" s="13">
        <v>28806.63</v>
      </c>
      <c r="D12" s="12">
        <v>-8219.0600000000013</v>
      </c>
      <c r="E12" s="23">
        <v>-0.28531834511707899</v>
      </c>
      <c r="F12" s="12">
        <v>158712.70000000001</v>
      </c>
      <c r="G12" s="12">
        <v>172088.46</v>
      </c>
      <c r="H12" s="12">
        <v>-13375.75999999998</v>
      </c>
      <c r="I12" s="23">
        <v>-7.7726071812136505E-2</v>
      </c>
      <c r="L12" s="14" t="s">
        <v>11</v>
      </c>
      <c r="M12" s="13">
        <v>31788.37</v>
      </c>
      <c r="N12" s="13">
        <v>33706.5</v>
      </c>
      <c r="O12" s="13">
        <v>42890.27</v>
      </c>
      <c r="P12" s="13">
        <v>34896.69</v>
      </c>
      <c r="Q12" s="13">
        <v>28806.63</v>
      </c>
      <c r="R12" s="13">
        <v>19612.29</v>
      </c>
      <c r="S12" s="13">
        <v>28858.36</v>
      </c>
      <c r="T12" s="13">
        <v>23870.79</v>
      </c>
      <c r="U12" s="13">
        <v>25249.84</v>
      </c>
      <c r="V12" s="13">
        <v>32188.87</v>
      </c>
      <c r="W12" s="13">
        <v>78049.23</v>
      </c>
      <c r="X12" s="13">
        <v>34645.599999999999</v>
      </c>
      <c r="Y12" s="13">
        <v>414563.43999999994</v>
      </c>
    </row>
    <row r="13" spans="1:26" x14ac:dyDescent="0.25">
      <c r="A13" s="11" t="s">
        <v>12</v>
      </c>
      <c r="B13" s="12">
        <v>112350.25</v>
      </c>
      <c r="C13" s="13">
        <v>607169.26</v>
      </c>
      <c r="D13" s="12">
        <v>-494819.01</v>
      </c>
      <c r="E13" s="23">
        <v>-0.81496057623207074</v>
      </c>
      <c r="F13" s="12">
        <v>2364585.64</v>
      </c>
      <c r="G13" s="12">
        <v>2879623.1799999997</v>
      </c>
      <c r="H13" s="12">
        <v>-515037.53999999957</v>
      </c>
      <c r="I13" s="23">
        <v>-0.17885588071978209</v>
      </c>
      <c r="L13" s="14" t="s">
        <v>12</v>
      </c>
      <c r="M13" s="13">
        <v>640758.59</v>
      </c>
      <c r="N13" s="13">
        <v>575153.29</v>
      </c>
      <c r="O13" s="13">
        <v>514685.69</v>
      </c>
      <c r="P13" s="13">
        <v>541856.35</v>
      </c>
      <c r="Q13" s="13">
        <v>607169.26</v>
      </c>
      <c r="R13" s="13">
        <v>574625.31999999995</v>
      </c>
      <c r="S13" s="13">
        <v>716930.92</v>
      </c>
      <c r="T13" s="13">
        <v>421406.23</v>
      </c>
      <c r="U13" s="13">
        <v>633418.63</v>
      </c>
      <c r="V13" s="13">
        <v>528320.21</v>
      </c>
      <c r="W13" s="13">
        <v>601599.16</v>
      </c>
      <c r="X13" s="13">
        <v>535429.86</v>
      </c>
      <c r="Y13" s="13">
        <v>6891353.5099999998</v>
      </c>
    </row>
    <row r="14" spans="1:26" x14ac:dyDescent="0.25">
      <c r="A14" s="11" t="s">
        <v>13</v>
      </c>
      <c r="B14" s="12">
        <v>371282.14</v>
      </c>
      <c r="C14" s="13">
        <v>908852.25</v>
      </c>
      <c r="D14" s="12">
        <v>-537570.11</v>
      </c>
      <c r="E14" s="23">
        <v>-0.59148239991703822</v>
      </c>
      <c r="F14" s="12">
        <v>4255439.3600000003</v>
      </c>
      <c r="G14" s="12">
        <v>4722393.1999999993</v>
      </c>
      <c r="H14" s="12">
        <v>-466953.83999999892</v>
      </c>
      <c r="I14" s="23">
        <v>-9.888076240665411E-2</v>
      </c>
      <c r="L14" s="14" t="s">
        <v>13</v>
      </c>
      <c r="M14" s="13">
        <v>926243</v>
      </c>
      <c r="N14" s="13">
        <v>953737.48</v>
      </c>
      <c r="O14" s="13">
        <v>909371.78</v>
      </c>
      <c r="P14" s="13">
        <v>1024188.69</v>
      </c>
      <c r="Q14" s="13">
        <v>908852.25</v>
      </c>
      <c r="R14" s="13">
        <v>834824.3</v>
      </c>
      <c r="S14" s="13">
        <v>751783.14</v>
      </c>
      <c r="T14" s="13">
        <v>846529.85</v>
      </c>
      <c r="U14" s="13">
        <v>1561208.04</v>
      </c>
      <c r="V14" s="13">
        <v>834696.11</v>
      </c>
      <c r="W14" s="13">
        <v>989897.59</v>
      </c>
      <c r="X14" s="13">
        <v>928088.66</v>
      </c>
      <c r="Y14" s="13">
        <v>11469420.889999997</v>
      </c>
    </row>
    <row r="15" spans="1:26" x14ac:dyDescent="0.25">
      <c r="A15" s="11" t="s">
        <v>14</v>
      </c>
      <c r="B15" s="12">
        <v>91010.25</v>
      </c>
      <c r="C15" s="13">
        <v>375743.46</v>
      </c>
      <c r="D15" s="12">
        <v>-284733.21000000002</v>
      </c>
      <c r="E15" s="23">
        <v>-0.75778620338461777</v>
      </c>
      <c r="F15" s="12">
        <v>1543025.4200000002</v>
      </c>
      <c r="G15" s="12">
        <v>2061997.3599999999</v>
      </c>
      <c r="H15" s="12">
        <v>-518971.93999999971</v>
      </c>
      <c r="I15" s="23">
        <v>-0.25168409526964658</v>
      </c>
      <c r="L15" s="14" t="s">
        <v>14</v>
      </c>
      <c r="M15" s="13">
        <v>383388.62</v>
      </c>
      <c r="N15" s="13">
        <v>422897.96</v>
      </c>
      <c r="O15" s="13">
        <v>413359.43</v>
      </c>
      <c r="P15" s="13">
        <v>466607.89</v>
      </c>
      <c r="Q15" s="13">
        <v>375743.46</v>
      </c>
      <c r="R15" s="13">
        <v>293828.53000000003</v>
      </c>
      <c r="S15" s="13">
        <v>596773.68999999994</v>
      </c>
      <c r="T15" s="13">
        <v>338701.45</v>
      </c>
      <c r="U15" s="13">
        <v>356585.76</v>
      </c>
      <c r="V15" s="13">
        <v>367703.98</v>
      </c>
      <c r="W15" s="13">
        <v>401542.47</v>
      </c>
      <c r="X15" s="13">
        <v>334929.40000000002</v>
      </c>
      <c r="Y15" s="13">
        <v>4752062.6400000006</v>
      </c>
    </row>
    <row r="16" spans="1:26" x14ac:dyDescent="0.25">
      <c r="A16" s="11" t="s">
        <v>15</v>
      </c>
      <c r="B16" s="12">
        <v>19938.79</v>
      </c>
      <c r="C16" s="13">
        <v>36225.360000000001</v>
      </c>
      <c r="D16" s="12">
        <v>-16286.57</v>
      </c>
      <c r="E16" s="23">
        <v>-0.44959028702544296</v>
      </c>
      <c r="F16" s="12">
        <v>196375.21</v>
      </c>
      <c r="G16" s="12">
        <v>295703.07</v>
      </c>
      <c r="H16" s="12">
        <v>-99327.860000000015</v>
      </c>
      <c r="I16" s="23">
        <v>-0.33590405402284129</v>
      </c>
      <c r="L16" s="14" t="s">
        <v>15</v>
      </c>
      <c r="M16" s="13">
        <v>72903.02</v>
      </c>
      <c r="N16" s="13">
        <v>48857.26</v>
      </c>
      <c r="O16" s="13">
        <v>53725.99</v>
      </c>
      <c r="P16" s="13">
        <v>83991.44</v>
      </c>
      <c r="Q16" s="13">
        <v>36225.360000000001</v>
      </c>
      <c r="R16" s="13">
        <v>50852.87</v>
      </c>
      <c r="S16" s="13">
        <v>31692.79</v>
      </c>
      <c r="T16" s="13">
        <v>60480.800000000003</v>
      </c>
      <c r="U16" s="13">
        <v>45319.35</v>
      </c>
      <c r="V16" s="13">
        <v>56066.48</v>
      </c>
      <c r="W16" s="13">
        <v>45897.03</v>
      </c>
      <c r="X16" s="13">
        <v>58291.199999999997</v>
      </c>
      <c r="Y16" s="13">
        <v>644303.59</v>
      </c>
    </row>
    <row r="17" spans="1:25" x14ac:dyDescent="0.25">
      <c r="A17" s="11" t="s">
        <v>16</v>
      </c>
      <c r="B17" s="12">
        <v>406213.84</v>
      </c>
      <c r="C17" s="13">
        <v>909436.82</v>
      </c>
      <c r="D17" s="12">
        <v>-503222.97999999992</v>
      </c>
      <c r="E17" s="23">
        <v>-0.55333473302741354</v>
      </c>
      <c r="F17" s="12">
        <v>4429326.99</v>
      </c>
      <c r="G17" s="12">
        <v>5095410.4000000004</v>
      </c>
      <c r="H17" s="12">
        <v>-666083.41000000015</v>
      </c>
      <c r="I17" s="23">
        <v>-0.1307222299503098</v>
      </c>
      <c r="L17" s="14" t="s">
        <v>16</v>
      </c>
      <c r="M17" s="13">
        <v>1063051.1499999999</v>
      </c>
      <c r="N17" s="13">
        <v>1091966.8</v>
      </c>
      <c r="O17" s="13">
        <v>1031594.17</v>
      </c>
      <c r="P17" s="13">
        <v>999361.46</v>
      </c>
      <c r="Q17" s="13">
        <v>909436.82</v>
      </c>
      <c r="R17" s="13">
        <v>1068065.97</v>
      </c>
      <c r="S17" s="13">
        <v>861134.5</v>
      </c>
      <c r="T17" s="13">
        <v>855135.21</v>
      </c>
      <c r="U17" s="13">
        <v>1017763.42</v>
      </c>
      <c r="V17" s="13">
        <v>932336.38</v>
      </c>
      <c r="W17" s="13">
        <v>1121971.77</v>
      </c>
      <c r="X17" s="13">
        <v>1030057.01</v>
      </c>
      <c r="Y17" s="13">
        <v>11981874.66</v>
      </c>
    </row>
    <row r="18" spans="1:25" x14ac:dyDescent="0.25">
      <c r="A18" s="11" t="s">
        <v>17</v>
      </c>
      <c r="B18" s="12">
        <v>19079.560000000001</v>
      </c>
      <c r="C18" s="13">
        <v>50288.1</v>
      </c>
      <c r="D18" s="12">
        <v>-31208.539999999997</v>
      </c>
      <c r="E18" s="23">
        <v>-0.6205949320018056</v>
      </c>
      <c r="F18" s="12">
        <v>258915.27999999997</v>
      </c>
      <c r="G18" s="12">
        <v>300076.13</v>
      </c>
      <c r="H18" s="12">
        <v>-41160.850000000035</v>
      </c>
      <c r="I18" s="23">
        <v>-0.137168024660942</v>
      </c>
      <c r="L18" s="14" t="s">
        <v>17</v>
      </c>
      <c r="M18" s="13">
        <v>60008.4</v>
      </c>
      <c r="N18" s="13">
        <v>67942.460000000006</v>
      </c>
      <c r="O18" s="13">
        <v>58116.39</v>
      </c>
      <c r="P18" s="13">
        <v>63720.78</v>
      </c>
      <c r="Q18" s="13">
        <v>50288.1</v>
      </c>
      <c r="R18" s="13">
        <v>51387.69</v>
      </c>
      <c r="S18" s="13">
        <v>47396.84</v>
      </c>
      <c r="T18" s="13">
        <v>54048.65</v>
      </c>
      <c r="U18" s="13">
        <v>51969.26</v>
      </c>
      <c r="V18" s="13">
        <v>70858.539999999994</v>
      </c>
      <c r="W18" s="13">
        <v>56195.57</v>
      </c>
      <c r="X18" s="13">
        <v>66349.81</v>
      </c>
      <c r="Y18" s="13">
        <v>698282.49</v>
      </c>
    </row>
    <row r="19" spans="1:25" x14ac:dyDescent="0.25">
      <c r="A19" s="11" t="s">
        <v>18</v>
      </c>
      <c r="B19" s="12">
        <v>500078.74</v>
      </c>
      <c r="C19" s="13">
        <v>1087599.05</v>
      </c>
      <c r="D19" s="12">
        <v>-587520.31000000006</v>
      </c>
      <c r="E19" s="23">
        <v>-0.54019935931352647</v>
      </c>
      <c r="F19" s="12">
        <v>4963566.8400000008</v>
      </c>
      <c r="G19" s="12">
        <v>5561273.1399999997</v>
      </c>
      <c r="H19" s="12">
        <v>-597706.29999999888</v>
      </c>
      <c r="I19" s="23">
        <v>-0.10747652290281123</v>
      </c>
      <c r="L19" s="14" t="s">
        <v>18</v>
      </c>
      <c r="M19" s="13">
        <v>1251087.02</v>
      </c>
      <c r="N19" s="13">
        <v>1118074.3500000001</v>
      </c>
      <c r="O19" s="13">
        <v>1099509.98</v>
      </c>
      <c r="P19" s="13">
        <v>1005002.74</v>
      </c>
      <c r="Q19" s="13">
        <v>1087599.05</v>
      </c>
      <c r="R19" s="13">
        <v>1083438.0900000001</v>
      </c>
      <c r="S19" s="13">
        <v>1013562.64</v>
      </c>
      <c r="T19" s="13">
        <v>1041197.3</v>
      </c>
      <c r="U19" s="13">
        <v>1176563.3899999999</v>
      </c>
      <c r="V19" s="13">
        <v>1341807.93</v>
      </c>
      <c r="W19" s="13">
        <v>1258950.96</v>
      </c>
      <c r="X19" s="13">
        <v>1287807.98</v>
      </c>
      <c r="Y19" s="13">
        <v>13764601.43</v>
      </c>
    </row>
    <row r="20" spans="1:25" x14ac:dyDescent="0.25">
      <c r="A20" s="11" t="s">
        <v>19</v>
      </c>
      <c r="B20" s="12">
        <v>66407.42</v>
      </c>
      <c r="C20" s="13">
        <v>434958.53</v>
      </c>
      <c r="D20" s="12">
        <v>-368551.11000000004</v>
      </c>
      <c r="E20" s="23">
        <v>-0.84732470932343829</v>
      </c>
      <c r="F20" s="12">
        <v>967004.2699999999</v>
      </c>
      <c r="G20" s="12">
        <v>1580999.4800000002</v>
      </c>
      <c r="H20" s="12">
        <v>-613995.21000000031</v>
      </c>
      <c r="I20" s="23">
        <v>-0.38835889433689141</v>
      </c>
      <c r="L20" s="14" t="s">
        <v>19</v>
      </c>
      <c r="M20" s="13">
        <v>234799.06</v>
      </c>
      <c r="N20" s="13">
        <v>226863.64</v>
      </c>
      <c r="O20" s="13">
        <v>225824.12</v>
      </c>
      <c r="P20" s="13">
        <v>458554.13</v>
      </c>
      <c r="Q20" s="13">
        <v>434958.53</v>
      </c>
      <c r="R20" s="13">
        <v>170145.42</v>
      </c>
      <c r="S20" s="13">
        <v>196037.34</v>
      </c>
      <c r="T20" s="13">
        <v>200081.08</v>
      </c>
      <c r="U20" s="13">
        <v>181745.4</v>
      </c>
      <c r="V20" s="13">
        <v>202131.57</v>
      </c>
      <c r="W20" s="13">
        <v>205182.79</v>
      </c>
      <c r="X20" s="13">
        <v>171738.97</v>
      </c>
      <c r="Y20" s="13">
        <v>2908062.0500000003</v>
      </c>
    </row>
    <row r="21" spans="1:25" x14ac:dyDescent="0.25">
      <c r="A21" s="11" t="s">
        <v>20</v>
      </c>
      <c r="B21" s="12">
        <v>228834.9</v>
      </c>
      <c r="C21" s="13">
        <v>447421.1</v>
      </c>
      <c r="D21" s="12">
        <v>-218586.19999999998</v>
      </c>
      <c r="E21" s="23">
        <v>-0.48854691922218241</v>
      </c>
      <c r="F21" s="12">
        <v>1912688.9</v>
      </c>
      <c r="G21" s="12">
        <v>2006189.3599999999</v>
      </c>
      <c r="H21" s="12">
        <v>-93500.459999999963</v>
      </c>
      <c r="I21" s="23">
        <v>-4.6605999345944081E-2</v>
      </c>
      <c r="L21" s="14" t="s">
        <v>20</v>
      </c>
      <c r="M21" s="13">
        <v>356140.7</v>
      </c>
      <c r="N21" s="13">
        <v>453809.61</v>
      </c>
      <c r="O21" s="13">
        <v>390963.94</v>
      </c>
      <c r="P21" s="13">
        <v>357854.01</v>
      </c>
      <c r="Q21" s="13">
        <v>447421.1</v>
      </c>
      <c r="R21" s="13">
        <v>461968.34</v>
      </c>
      <c r="S21" s="13">
        <v>365644.36</v>
      </c>
      <c r="T21" s="13">
        <v>434231.7</v>
      </c>
      <c r="U21" s="13">
        <v>408066.13</v>
      </c>
      <c r="V21" s="13">
        <v>398102.34</v>
      </c>
      <c r="W21" s="13">
        <v>401377.59</v>
      </c>
      <c r="X21" s="13">
        <v>482646</v>
      </c>
      <c r="Y21" s="13">
        <v>4958225.8199999994</v>
      </c>
    </row>
    <row r="22" spans="1:25" x14ac:dyDescent="0.25">
      <c r="A22" s="11" t="s">
        <v>21</v>
      </c>
      <c r="B22" s="12">
        <v>5934307.1900000004</v>
      </c>
      <c r="C22" s="13">
        <v>13564656.109999999</v>
      </c>
      <c r="D22" s="12">
        <v>-7630348.919999999</v>
      </c>
      <c r="E22" s="23">
        <v>-0.56251694537061137</v>
      </c>
      <c r="F22" s="12">
        <v>64157268.390000001</v>
      </c>
      <c r="G22" s="12">
        <v>72571869.450000003</v>
      </c>
      <c r="H22" s="12">
        <v>-8414601.0600000024</v>
      </c>
      <c r="I22" s="23">
        <v>-0.11594852280603614</v>
      </c>
      <c r="L22" s="14" t="s">
        <v>21</v>
      </c>
      <c r="M22" s="13">
        <v>14967264.9</v>
      </c>
      <c r="N22" s="13">
        <v>15246077.09</v>
      </c>
      <c r="O22" s="13">
        <v>14933759.720000001</v>
      </c>
      <c r="P22" s="13">
        <v>13860111.629999999</v>
      </c>
      <c r="Q22" s="13">
        <v>13564656.109999999</v>
      </c>
      <c r="R22" s="13">
        <v>15947869.350000001</v>
      </c>
      <c r="S22" s="13">
        <v>11873709.65</v>
      </c>
      <c r="T22" s="13">
        <v>12545078.369999999</v>
      </c>
      <c r="U22" s="13">
        <v>13861763.819999998</v>
      </c>
      <c r="V22" s="13">
        <v>13558157.33</v>
      </c>
      <c r="W22" s="13">
        <v>14423023.24</v>
      </c>
      <c r="X22" s="13">
        <v>14744176.370000001</v>
      </c>
      <c r="Y22" s="13">
        <v>169525647.58000004</v>
      </c>
    </row>
    <row r="23" spans="1:25" x14ac:dyDescent="0.25">
      <c r="A23" s="11" t="s">
        <v>22</v>
      </c>
      <c r="B23" s="12">
        <v>163205.22</v>
      </c>
      <c r="C23" s="13">
        <v>403369.51</v>
      </c>
      <c r="D23" s="12">
        <v>-240164.29</v>
      </c>
      <c r="E23" s="24">
        <v>-0.5953952493831276</v>
      </c>
      <c r="F23" s="12">
        <v>2513738.2200000002</v>
      </c>
      <c r="G23" s="12">
        <v>2455653.9799999995</v>
      </c>
      <c r="H23" s="12">
        <v>58084.240000000689</v>
      </c>
      <c r="I23" s="24">
        <v>2.3653267306007298E-2</v>
      </c>
      <c r="L23" s="14" t="s">
        <v>22</v>
      </c>
      <c r="M23" s="13">
        <v>450622.98</v>
      </c>
      <c r="N23" s="13">
        <v>427365.61</v>
      </c>
      <c r="O23" s="13">
        <v>597915.25</v>
      </c>
      <c r="P23" s="13">
        <v>576380.63</v>
      </c>
      <c r="Q23" s="13">
        <v>403369.51</v>
      </c>
      <c r="R23" s="13">
        <v>399855.17</v>
      </c>
      <c r="S23" s="13">
        <v>371413.59</v>
      </c>
      <c r="T23" s="13">
        <v>387337.08</v>
      </c>
      <c r="U23" s="13">
        <v>315246.23</v>
      </c>
      <c r="V23" s="13">
        <v>449045.06</v>
      </c>
      <c r="W23" s="13">
        <v>406937.85</v>
      </c>
      <c r="X23" s="13">
        <v>383522.27</v>
      </c>
      <c r="Y23" s="13">
        <v>5169011.2299999986</v>
      </c>
    </row>
    <row r="24" spans="1:25" x14ac:dyDescent="0.25">
      <c r="B24" s="12"/>
      <c r="C24" s="15"/>
      <c r="E24" s="23"/>
      <c r="F24" s="12"/>
      <c r="G24" s="12"/>
      <c r="H24" s="12"/>
      <c r="I24" s="23"/>
      <c r="L24" s="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</row>
    <row r="25" spans="1:25" ht="15.75" thickBot="1" x14ac:dyDescent="0.3">
      <c r="A25" t="s">
        <v>5</v>
      </c>
      <c r="B25" s="16">
        <v>46078040.940000005</v>
      </c>
      <c r="C25" s="13">
        <v>102769322.98999996</v>
      </c>
      <c r="D25" s="16">
        <v>-56691282.049999997</v>
      </c>
      <c r="E25" s="25">
        <v>-0.55163623151936436</v>
      </c>
      <c r="F25" s="16">
        <v>450776480.96999997</v>
      </c>
      <c r="G25" s="16">
        <v>520526334.34999996</v>
      </c>
      <c r="H25" s="16">
        <v>-69749853.379999951</v>
      </c>
      <c r="I25" s="25">
        <v>-0.13399870242319087</v>
      </c>
      <c r="L25" s="4" t="s">
        <v>5</v>
      </c>
      <c r="M25" s="13">
        <v>106295772.10000004</v>
      </c>
      <c r="N25" s="13">
        <v>103190761.27999999</v>
      </c>
      <c r="O25" s="13">
        <v>105245529.60000001</v>
      </c>
      <c r="P25" s="13">
        <v>103024948.37999998</v>
      </c>
      <c r="Q25" s="13">
        <v>102769322.98999996</v>
      </c>
      <c r="R25" s="13">
        <v>113656943.11999999</v>
      </c>
      <c r="S25" s="13">
        <v>96254584.190000013</v>
      </c>
      <c r="T25" s="13">
        <v>96937634.230000004</v>
      </c>
      <c r="U25" s="13">
        <v>108180976.90000001</v>
      </c>
      <c r="V25" s="13">
        <v>101932589.95000002</v>
      </c>
      <c r="W25" s="13">
        <v>107005059.85999997</v>
      </c>
      <c r="X25" s="13">
        <v>102896241.55000001</v>
      </c>
      <c r="Y25" s="13">
        <v>1247390364.1500001</v>
      </c>
    </row>
    <row r="26" spans="1:25" ht="15.75" thickTop="1" x14ac:dyDescent="0.25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t="s">
        <v>23</v>
      </c>
      <c r="B27" s="12">
        <v>13809621.27</v>
      </c>
    </row>
    <row r="28" spans="1:25" x14ac:dyDescent="0.25">
      <c r="A28" t="s">
        <v>24</v>
      </c>
      <c r="B28" s="12">
        <v>0</v>
      </c>
      <c r="M28" s="12"/>
    </row>
    <row r="29" spans="1:25" x14ac:dyDescent="0.25">
      <c r="A29" t="s">
        <v>25</v>
      </c>
      <c r="B29" s="12">
        <v>0</v>
      </c>
      <c r="L29" s="1" t="s">
        <v>28</v>
      </c>
    </row>
    <row r="30" spans="1:25" ht="15.75" thickBot="1" x14ac:dyDescent="0.3">
      <c r="A30" t="s">
        <v>5</v>
      </c>
      <c r="B30" s="16">
        <v>59887662.210000008</v>
      </c>
    </row>
    <row r="31" spans="1:25" ht="15.75" thickTop="1" x14ac:dyDescent="0.25"/>
    <row r="32" spans="1:25" ht="15.75" thickBot="1" x14ac:dyDescent="0.3">
      <c r="M32" s="17">
        <v>45474</v>
      </c>
      <c r="N32" s="17">
        <v>45505</v>
      </c>
      <c r="O32" s="17">
        <v>45536</v>
      </c>
      <c r="P32" s="17">
        <v>45566</v>
      </c>
      <c r="Q32" s="17">
        <v>45597</v>
      </c>
      <c r="R32" s="17">
        <v>45627</v>
      </c>
      <c r="S32" s="17">
        <v>45658</v>
      </c>
      <c r="T32" s="17">
        <v>45689</v>
      </c>
      <c r="U32" s="17">
        <v>45717</v>
      </c>
      <c r="V32" s="17">
        <v>45748</v>
      </c>
      <c r="W32" s="17">
        <v>45778</v>
      </c>
      <c r="X32" s="17">
        <v>45809</v>
      </c>
      <c r="Y32" s="18" t="s">
        <v>5</v>
      </c>
    </row>
    <row r="33" spans="2:25" x14ac:dyDescent="0.25">
      <c r="B33" s="12"/>
    </row>
    <row r="34" spans="2:25" x14ac:dyDescent="0.25">
      <c r="L34" s="11" t="s">
        <v>6</v>
      </c>
      <c r="M34" s="19">
        <v>2228089.46</v>
      </c>
      <c r="N34" s="19">
        <v>2212002.54</v>
      </c>
      <c r="O34" s="19">
        <v>2219196.3199999998</v>
      </c>
      <c r="P34" s="19">
        <v>2119634.7999999998</v>
      </c>
      <c r="Q34" s="19">
        <v>831220.31</v>
      </c>
      <c r="R34" s="19"/>
      <c r="S34" s="19"/>
      <c r="T34" s="19"/>
      <c r="U34" s="19"/>
      <c r="V34" s="19"/>
      <c r="W34" s="19"/>
      <c r="X34" s="19"/>
      <c r="Y34" s="20">
        <v>9610143.4300000016</v>
      </c>
    </row>
    <row r="35" spans="2:25" x14ac:dyDescent="0.25">
      <c r="L35" s="11" t="s">
        <v>7</v>
      </c>
      <c r="M35" s="19">
        <v>481166.04</v>
      </c>
      <c r="N35" s="19">
        <v>479831.92</v>
      </c>
      <c r="O35" s="19">
        <v>482491.24</v>
      </c>
      <c r="P35" s="19">
        <v>459262.64</v>
      </c>
      <c r="Q35" s="19">
        <v>234468.39</v>
      </c>
      <c r="R35" s="19"/>
      <c r="S35" s="19"/>
      <c r="T35" s="19"/>
      <c r="U35" s="19"/>
      <c r="V35" s="19"/>
      <c r="W35" s="19"/>
      <c r="X35" s="19"/>
      <c r="Y35" s="20">
        <v>2137220.23</v>
      </c>
    </row>
    <row r="36" spans="2:25" x14ac:dyDescent="0.25">
      <c r="L36" s="11" t="s">
        <v>8</v>
      </c>
      <c r="M36" s="19">
        <v>74363557.409999996</v>
      </c>
      <c r="N36" s="19">
        <v>74295381.930000007</v>
      </c>
      <c r="O36" s="19">
        <v>76237874.699999988</v>
      </c>
      <c r="P36" s="19">
        <v>74635896.439999998</v>
      </c>
      <c r="Q36" s="19">
        <v>35584285.609999999</v>
      </c>
      <c r="R36" s="19"/>
      <c r="S36" s="19"/>
      <c r="T36" s="19"/>
      <c r="U36" s="19"/>
      <c r="V36" s="19"/>
      <c r="W36" s="19"/>
      <c r="X36" s="19"/>
      <c r="Y36" s="20">
        <v>335116996.09000003</v>
      </c>
    </row>
    <row r="37" spans="2:25" x14ac:dyDescent="0.25">
      <c r="L37" s="11" t="s">
        <v>9</v>
      </c>
      <c r="M37" s="19">
        <v>1496178.5</v>
      </c>
      <c r="N37" s="19">
        <v>1435284</v>
      </c>
      <c r="O37" s="19">
        <v>1419213.04</v>
      </c>
      <c r="P37" s="19">
        <v>1142982.42</v>
      </c>
      <c r="Q37" s="19">
        <v>631884.28</v>
      </c>
      <c r="R37" s="19"/>
      <c r="S37" s="19"/>
      <c r="T37" s="19"/>
      <c r="U37" s="19"/>
      <c r="V37" s="19"/>
      <c r="W37" s="19"/>
      <c r="X37" s="19"/>
      <c r="Y37" s="20">
        <v>6125542.2400000002</v>
      </c>
    </row>
    <row r="38" spans="2:25" x14ac:dyDescent="0.25">
      <c r="L38" s="11" t="s">
        <v>10</v>
      </c>
      <c r="M38" s="19">
        <v>2352776.7799999998</v>
      </c>
      <c r="N38" s="19">
        <v>2335292.67</v>
      </c>
      <c r="O38" s="19">
        <v>2162038.58</v>
      </c>
      <c r="P38" s="19">
        <v>2352937.25</v>
      </c>
      <c r="Q38" s="19">
        <v>862886.48</v>
      </c>
      <c r="R38" s="19"/>
      <c r="S38" s="19"/>
      <c r="T38" s="19"/>
      <c r="U38" s="19"/>
      <c r="V38" s="19"/>
      <c r="W38" s="19"/>
      <c r="X38" s="19"/>
      <c r="Y38" s="20">
        <v>10065931.76</v>
      </c>
    </row>
    <row r="39" spans="2:25" x14ac:dyDescent="0.25">
      <c r="L39" s="11" t="s">
        <v>11</v>
      </c>
      <c r="M39" s="19">
        <v>31541.279999999999</v>
      </c>
      <c r="N39" s="19">
        <v>27953.07</v>
      </c>
      <c r="O39" s="19">
        <v>40771.68</v>
      </c>
      <c r="P39" s="19">
        <v>37859.1</v>
      </c>
      <c r="Q39" s="19">
        <v>20587.57</v>
      </c>
      <c r="R39" s="19"/>
      <c r="S39" s="19"/>
      <c r="T39" s="19"/>
      <c r="U39" s="19"/>
      <c r="V39" s="19"/>
      <c r="W39" s="19"/>
      <c r="X39" s="19"/>
      <c r="Y39" s="20">
        <v>158712.70000000001</v>
      </c>
    </row>
    <row r="40" spans="2:25" x14ac:dyDescent="0.25">
      <c r="L40" s="11" t="s">
        <v>12</v>
      </c>
      <c r="M40" s="19">
        <v>613350.86</v>
      </c>
      <c r="N40" s="19">
        <v>548665.42000000004</v>
      </c>
      <c r="O40" s="19">
        <v>517039.25</v>
      </c>
      <c r="P40" s="19">
        <v>573179.86</v>
      </c>
      <c r="Q40" s="19">
        <v>112350.25</v>
      </c>
      <c r="R40" s="19"/>
      <c r="S40" s="19"/>
      <c r="T40" s="19"/>
      <c r="U40" s="19"/>
      <c r="V40" s="19"/>
      <c r="W40" s="19"/>
      <c r="X40" s="19"/>
      <c r="Y40" s="20">
        <v>2364585.64</v>
      </c>
    </row>
    <row r="41" spans="2:25" x14ac:dyDescent="0.25">
      <c r="L41" s="11" t="s">
        <v>13</v>
      </c>
      <c r="M41" s="19">
        <v>976611.11</v>
      </c>
      <c r="N41" s="19">
        <v>1069188.18</v>
      </c>
      <c r="O41" s="19">
        <v>894385.33</v>
      </c>
      <c r="P41" s="19">
        <v>943972.60000000009</v>
      </c>
      <c r="Q41" s="19">
        <v>371282.14</v>
      </c>
      <c r="R41" s="19"/>
      <c r="S41" s="19"/>
      <c r="T41" s="19"/>
      <c r="U41" s="19"/>
      <c r="V41" s="19"/>
      <c r="W41" s="19"/>
      <c r="X41" s="19"/>
      <c r="Y41" s="20">
        <v>4255439.3600000003</v>
      </c>
    </row>
    <row r="42" spans="2:25" x14ac:dyDescent="0.25">
      <c r="L42" s="11" t="s">
        <v>14</v>
      </c>
      <c r="M42" s="19">
        <v>396944.72</v>
      </c>
      <c r="N42" s="19">
        <v>381458.07</v>
      </c>
      <c r="O42" s="19">
        <v>318752.31</v>
      </c>
      <c r="P42" s="19">
        <v>354860.07</v>
      </c>
      <c r="Q42" s="19">
        <v>91010.25</v>
      </c>
      <c r="R42" s="19"/>
      <c r="S42" s="19"/>
      <c r="T42" s="19"/>
      <c r="U42" s="19"/>
      <c r="V42" s="19"/>
      <c r="W42" s="19"/>
      <c r="X42" s="19"/>
      <c r="Y42" s="20">
        <v>1543025.4200000002</v>
      </c>
    </row>
    <row r="43" spans="2:25" x14ac:dyDescent="0.25">
      <c r="L43" s="11" t="s">
        <v>15</v>
      </c>
      <c r="M43" s="19">
        <v>45299.82</v>
      </c>
      <c r="N43" s="19">
        <v>52389.96</v>
      </c>
      <c r="O43" s="19">
        <v>43512.97</v>
      </c>
      <c r="P43" s="19">
        <v>35233.67</v>
      </c>
      <c r="Q43" s="19">
        <v>19938.79</v>
      </c>
      <c r="R43" s="19"/>
      <c r="S43" s="19"/>
      <c r="T43" s="19"/>
      <c r="U43" s="19"/>
      <c r="V43" s="19"/>
      <c r="W43" s="19"/>
      <c r="X43" s="19"/>
      <c r="Y43" s="20">
        <v>196375.21</v>
      </c>
    </row>
    <row r="44" spans="2:25" x14ac:dyDescent="0.25">
      <c r="L44" s="11" t="s">
        <v>16</v>
      </c>
      <c r="M44" s="19">
        <v>928695.36</v>
      </c>
      <c r="N44" s="19">
        <v>1113953.96</v>
      </c>
      <c r="O44" s="19">
        <v>1049319.93</v>
      </c>
      <c r="P44" s="19">
        <v>931143.9</v>
      </c>
      <c r="Q44" s="19">
        <v>406213.84</v>
      </c>
      <c r="R44" s="19"/>
      <c r="S44" s="19"/>
      <c r="T44" s="19"/>
      <c r="U44" s="19"/>
      <c r="V44" s="19"/>
      <c r="W44" s="19"/>
      <c r="X44" s="19"/>
      <c r="Y44" s="20">
        <v>4429326.99</v>
      </c>
    </row>
    <row r="45" spans="2:25" x14ac:dyDescent="0.25">
      <c r="L45" s="11" t="s">
        <v>17</v>
      </c>
      <c r="M45" s="19">
        <v>56165.18</v>
      </c>
      <c r="N45" s="19">
        <v>72538.399999999994</v>
      </c>
      <c r="O45" s="19">
        <v>60256.65</v>
      </c>
      <c r="P45" s="19">
        <v>50875.49</v>
      </c>
      <c r="Q45" s="19">
        <v>19079.560000000001</v>
      </c>
      <c r="R45" s="19"/>
      <c r="S45" s="19"/>
      <c r="T45" s="19"/>
      <c r="U45" s="19"/>
      <c r="V45" s="19"/>
      <c r="W45" s="19"/>
      <c r="X45" s="19"/>
      <c r="Y45" s="20">
        <v>258915.27999999997</v>
      </c>
    </row>
    <row r="46" spans="2:25" x14ac:dyDescent="0.25">
      <c r="L46" s="11" t="s">
        <v>18</v>
      </c>
      <c r="M46" s="19">
        <v>1149372.31</v>
      </c>
      <c r="N46" s="19">
        <v>1184819.6000000001</v>
      </c>
      <c r="O46" s="19">
        <v>1111100.75</v>
      </c>
      <c r="P46" s="19">
        <v>1018195.4400000001</v>
      </c>
      <c r="Q46" s="19">
        <v>500078.74</v>
      </c>
      <c r="R46" s="19"/>
      <c r="S46" s="19"/>
      <c r="T46" s="19"/>
      <c r="U46" s="19"/>
      <c r="V46" s="19"/>
      <c r="W46" s="19"/>
      <c r="X46" s="19"/>
      <c r="Y46" s="20">
        <v>4963566.8400000008</v>
      </c>
    </row>
    <row r="47" spans="2:25" x14ac:dyDescent="0.25">
      <c r="L47" s="11" t="s">
        <v>19</v>
      </c>
      <c r="M47" s="19">
        <v>151997.46</v>
      </c>
      <c r="N47" s="19">
        <v>272417.27</v>
      </c>
      <c r="O47" s="19">
        <v>246658.68</v>
      </c>
      <c r="P47" s="19">
        <v>229523.44</v>
      </c>
      <c r="Q47" s="19">
        <v>66407.42</v>
      </c>
      <c r="R47" s="19"/>
      <c r="S47" s="19"/>
      <c r="T47" s="19"/>
      <c r="U47" s="19"/>
      <c r="V47" s="19"/>
      <c r="W47" s="19"/>
      <c r="X47" s="19"/>
      <c r="Y47" s="20">
        <v>967004.2699999999</v>
      </c>
    </row>
    <row r="48" spans="2:25" x14ac:dyDescent="0.25">
      <c r="L48" s="11" t="s">
        <v>20</v>
      </c>
      <c r="M48" s="19">
        <v>376050.68</v>
      </c>
      <c r="N48" s="19">
        <v>460344.7</v>
      </c>
      <c r="O48" s="19">
        <v>428864.02</v>
      </c>
      <c r="P48" s="19">
        <v>418594.6</v>
      </c>
      <c r="Q48" s="19">
        <v>228834.9</v>
      </c>
      <c r="R48" s="19"/>
      <c r="S48" s="19"/>
      <c r="T48" s="19"/>
      <c r="U48" s="19"/>
      <c r="V48" s="19"/>
      <c r="W48" s="19"/>
      <c r="X48" s="19"/>
      <c r="Y48" s="20">
        <v>1912688.9</v>
      </c>
    </row>
    <row r="49" spans="12:25" x14ac:dyDescent="0.25">
      <c r="L49" s="11" t="s">
        <v>21</v>
      </c>
      <c r="M49" s="19">
        <v>14705632.17</v>
      </c>
      <c r="N49" s="19">
        <v>15048599.399999999</v>
      </c>
      <c r="O49" s="19">
        <v>14758705.1</v>
      </c>
      <c r="P49" s="19">
        <v>13710024.529999999</v>
      </c>
      <c r="Q49" s="19">
        <v>5934307.1900000004</v>
      </c>
      <c r="R49" s="19"/>
      <c r="S49" s="19"/>
      <c r="T49" s="19"/>
      <c r="U49" s="19"/>
      <c r="V49" s="19"/>
      <c r="W49" s="19"/>
      <c r="X49" s="19"/>
      <c r="Y49" s="20">
        <v>64157268.390000001</v>
      </c>
    </row>
    <row r="50" spans="12:25" x14ac:dyDescent="0.25">
      <c r="L50" s="11" t="s">
        <v>22</v>
      </c>
      <c r="M50" s="21">
        <v>884557.2</v>
      </c>
      <c r="N50" s="21">
        <v>424765.28</v>
      </c>
      <c r="O50" s="21">
        <v>488543.7</v>
      </c>
      <c r="P50" s="21">
        <v>552666.82000000007</v>
      </c>
      <c r="Q50" s="21">
        <v>163205.22</v>
      </c>
      <c r="R50" s="21"/>
      <c r="S50" s="21"/>
      <c r="T50" s="21"/>
      <c r="U50" s="21"/>
      <c r="V50" s="21"/>
      <c r="W50" s="21"/>
      <c r="X50" s="21"/>
      <c r="Y50" s="22">
        <v>2513738.2200000002</v>
      </c>
    </row>
    <row r="52" spans="12:25" x14ac:dyDescent="0.25">
      <c r="L52" t="s">
        <v>5</v>
      </c>
      <c r="M52" s="20">
        <v>101237986.34</v>
      </c>
      <c r="N52" s="20">
        <v>101414886.36999997</v>
      </c>
      <c r="O52" s="20">
        <v>102478724.25000001</v>
      </c>
      <c r="P52" s="20">
        <v>99566843.069999963</v>
      </c>
      <c r="Q52" s="20">
        <v>46078040.940000005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450776480.96999997</v>
      </c>
    </row>
  </sheetData>
  <mergeCells count="2">
    <mergeCell ref="D3:E3"/>
    <mergeCell ref="H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213A5-8F98-4AEF-BE7F-3613FB33C955}">
  <dimension ref="A2:Z52"/>
  <sheetViews>
    <sheetView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2" spans="1:26" x14ac:dyDescent="0.25">
      <c r="L2" s="1" t="s">
        <v>26</v>
      </c>
    </row>
    <row r="3" spans="1:26" x14ac:dyDescent="0.25">
      <c r="B3" s="2" t="s">
        <v>27</v>
      </c>
      <c r="C3" s="2" t="s">
        <v>0</v>
      </c>
      <c r="D3" s="33" t="s">
        <v>1</v>
      </c>
      <c r="E3" s="33"/>
      <c r="F3" s="2" t="s">
        <v>27</v>
      </c>
      <c r="G3" s="2" t="s">
        <v>0</v>
      </c>
      <c r="H3" s="33" t="s">
        <v>1</v>
      </c>
      <c r="I3" s="33"/>
    </row>
    <row r="4" spans="1:26" x14ac:dyDescent="0.25">
      <c r="B4" s="3"/>
      <c r="C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ht="15.75" thickBot="1" x14ac:dyDescent="0.3">
      <c r="B5" s="5" t="s">
        <v>32</v>
      </c>
      <c r="C5" s="6">
        <v>45261</v>
      </c>
      <c r="D5" s="5" t="s">
        <v>2</v>
      </c>
      <c r="E5" s="5" t="s">
        <v>3</v>
      </c>
      <c r="F5" s="5" t="s">
        <v>4</v>
      </c>
      <c r="G5" s="5" t="s">
        <v>4</v>
      </c>
      <c r="H5" s="5" t="s">
        <v>2</v>
      </c>
      <c r="I5" s="5" t="s">
        <v>3</v>
      </c>
      <c r="L5" s="4"/>
      <c r="M5" s="6">
        <v>45108</v>
      </c>
      <c r="N5" s="6">
        <v>45139</v>
      </c>
      <c r="O5" s="6">
        <v>45170</v>
      </c>
      <c r="P5" s="6">
        <v>45200</v>
      </c>
      <c r="Q5" s="6">
        <v>45231</v>
      </c>
      <c r="R5" s="6">
        <v>45261</v>
      </c>
      <c r="S5" s="6">
        <v>45292</v>
      </c>
      <c r="T5" s="6">
        <v>45323</v>
      </c>
      <c r="U5" s="6">
        <v>45352</v>
      </c>
      <c r="V5" s="6">
        <v>45383</v>
      </c>
      <c r="W5" s="6">
        <v>45413</v>
      </c>
      <c r="X5" s="6">
        <v>45444</v>
      </c>
      <c r="Y5" s="7" t="s">
        <v>5</v>
      </c>
      <c r="Z5" s="8"/>
    </row>
    <row r="6" spans="1:26" x14ac:dyDescent="0.25">
      <c r="C6" s="9"/>
      <c r="L6" s="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6" x14ac:dyDescent="0.25">
      <c r="A7" s="11" t="s">
        <v>6</v>
      </c>
      <c r="B7" s="12">
        <v>2537930.73</v>
      </c>
      <c r="C7" s="13">
        <v>2348208.15</v>
      </c>
      <c r="D7" s="12">
        <v>189722.58000000007</v>
      </c>
      <c r="E7" s="26">
        <v>8.0794617802514693E-2</v>
      </c>
      <c r="F7" s="12">
        <v>12148074.160000002</v>
      </c>
      <c r="G7" s="12">
        <v>13564339.259999998</v>
      </c>
      <c r="H7" s="12">
        <v>-1416265.0999999959</v>
      </c>
      <c r="I7" s="26">
        <v>-0.10441091695313408</v>
      </c>
      <c r="L7" s="14" t="s">
        <v>6</v>
      </c>
      <c r="M7" s="13">
        <v>2270797.1</v>
      </c>
      <c r="N7" s="13">
        <v>2297838.0099999998</v>
      </c>
      <c r="O7" s="13">
        <v>2307816.0299999998</v>
      </c>
      <c r="P7" s="13">
        <v>2205973.69</v>
      </c>
      <c r="Q7" s="13">
        <v>2133706.2799999998</v>
      </c>
      <c r="R7" s="13">
        <v>2348208.15</v>
      </c>
      <c r="S7" s="13">
        <v>1788969.59</v>
      </c>
      <c r="T7" s="13">
        <v>1875829.58</v>
      </c>
      <c r="U7" s="13">
        <v>2079077.53</v>
      </c>
      <c r="V7" s="13">
        <v>2247774.54</v>
      </c>
      <c r="W7" s="13">
        <v>2362874.89</v>
      </c>
      <c r="X7" s="13">
        <v>2303427.85</v>
      </c>
      <c r="Y7" s="13">
        <v>26222293.240000002</v>
      </c>
    </row>
    <row r="8" spans="1:26" x14ac:dyDescent="0.25">
      <c r="A8" s="11" t="s">
        <v>7</v>
      </c>
      <c r="B8" s="12">
        <v>444345.39</v>
      </c>
      <c r="C8" s="13">
        <v>567166.37</v>
      </c>
      <c r="D8" s="12">
        <v>-122820.97999999998</v>
      </c>
      <c r="E8" s="26">
        <v>-0.216551944008951</v>
      </c>
      <c r="F8" s="12">
        <v>2581565.62</v>
      </c>
      <c r="G8" s="12">
        <v>3053626.86</v>
      </c>
      <c r="H8" s="12">
        <v>-472061.23999999976</v>
      </c>
      <c r="I8" s="26">
        <v>-0.15459034834400159</v>
      </c>
      <c r="L8" s="14" t="s">
        <v>7</v>
      </c>
      <c r="M8" s="13">
        <v>529837.24</v>
      </c>
      <c r="N8" s="13">
        <v>487299.79</v>
      </c>
      <c r="O8" s="13">
        <v>482049.1</v>
      </c>
      <c r="P8" s="13">
        <v>505278.42</v>
      </c>
      <c r="Q8" s="13">
        <v>481995.94</v>
      </c>
      <c r="R8" s="13">
        <v>567166.37</v>
      </c>
      <c r="S8" s="13">
        <v>459746.36</v>
      </c>
      <c r="T8" s="13">
        <v>423564.66</v>
      </c>
      <c r="U8" s="13">
        <v>486361.17</v>
      </c>
      <c r="V8" s="13">
        <v>521298.9</v>
      </c>
      <c r="W8" s="13">
        <v>527049.41</v>
      </c>
      <c r="X8" s="13">
        <v>529613.34</v>
      </c>
      <c r="Y8" s="13">
        <v>6001260.7000000002</v>
      </c>
    </row>
    <row r="9" spans="1:26" x14ac:dyDescent="0.25">
      <c r="A9" s="11" t="s">
        <v>8</v>
      </c>
      <c r="B9" s="12">
        <v>85150682.930000007</v>
      </c>
      <c r="C9" s="13">
        <v>85966099.349999994</v>
      </c>
      <c r="D9" s="12">
        <v>-815416.41999998689</v>
      </c>
      <c r="E9" s="26">
        <v>-9.4853253336541783E-3</v>
      </c>
      <c r="F9" s="12">
        <v>420267679.02000004</v>
      </c>
      <c r="G9" s="12">
        <v>473834241.38</v>
      </c>
      <c r="H9" s="12">
        <v>-53566562.359999955</v>
      </c>
      <c r="I9" s="26">
        <v>-0.11304915871844153</v>
      </c>
      <c r="L9" s="14" t="s">
        <v>8</v>
      </c>
      <c r="M9" s="13">
        <v>78847862.150000006</v>
      </c>
      <c r="N9" s="13">
        <v>75685924.75</v>
      </c>
      <c r="O9" s="13">
        <v>78389784.960000008</v>
      </c>
      <c r="P9" s="13">
        <v>77142628.070000008</v>
      </c>
      <c r="Q9" s="13">
        <v>77801942.099999994</v>
      </c>
      <c r="R9" s="13">
        <v>85966099.349999994</v>
      </c>
      <c r="S9" s="13">
        <v>73734101.949999988</v>
      </c>
      <c r="T9" s="13">
        <v>74228846.180000007</v>
      </c>
      <c r="U9" s="13">
        <v>82432747.239999995</v>
      </c>
      <c r="V9" s="13">
        <v>76998828.730000004</v>
      </c>
      <c r="W9" s="13">
        <v>80429824.689999998</v>
      </c>
      <c r="X9" s="13">
        <v>76171795</v>
      </c>
      <c r="Y9" s="13">
        <v>937830385.17000008</v>
      </c>
    </row>
    <row r="10" spans="1:26" x14ac:dyDescent="0.25">
      <c r="A10" s="11" t="s">
        <v>9</v>
      </c>
      <c r="B10" s="12">
        <v>1176848.24</v>
      </c>
      <c r="C10" s="13">
        <v>1452843.58</v>
      </c>
      <c r="D10" s="12">
        <v>-275995.34000000008</v>
      </c>
      <c r="E10" s="26">
        <v>-0.18996906742018302</v>
      </c>
      <c r="F10" s="12">
        <v>7302390.4800000004</v>
      </c>
      <c r="G10" s="12">
        <v>8233634.6299999999</v>
      </c>
      <c r="H10" s="12">
        <v>-931244.14999999944</v>
      </c>
      <c r="I10" s="26">
        <v>-0.11310243796912317</v>
      </c>
      <c r="L10" s="14" t="s">
        <v>9</v>
      </c>
      <c r="M10" s="13">
        <v>1480512.84</v>
      </c>
      <c r="N10" s="13">
        <v>1417441.6</v>
      </c>
      <c r="O10" s="13">
        <v>1472077.65</v>
      </c>
      <c r="P10" s="13">
        <v>1252677.1399999999</v>
      </c>
      <c r="Q10" s="13">
        <v>1158081.82</v>
      </c>
      <c r="R10" s="13">
        <v>1452843.58</v>
      </c>
      <c r="S10" s="13">
        <v>1070542.96</v>
      </c>
      <c r="T10" s="13">
        <v>1107697.24</v>
      </c>
      <c r="U10" s="13">
        <v>1249321.73</v>
      </c>
      <c r="V10" s="13">
        <v>1162104.8899999999</v>
      </c>
      <c r="W10" s="13">
        <v>1319507.1299999999</v>
      </c>
      <c r="X10" s="13">
        <v>1481544.18</v>
      </c>
      <c r="Y10" s="13">
        <v>15624352.760000002</v>
      </c>
    </row>
    <row r="11" spans="1:26" x14ac:dyDescent="0.25">
      <c r="A11" s="11" t="s">
        <v>10</v>
      </c>
      <c r="B11" s="12">
        <v>2132927.25</v>
      </c>
      <c r="C11" s="13">
        <v>2366152.33</v>
      </c>
      <c r="D11" s="12">
        <v>-233225.08000000007</v>
      </c>
      <c r="E11" s="26">
        <v>-9.8567229608585716E-2</v>
      </c>
      <c r="F11" s="12">
        <v>12198859.01</v>
      </c>
      <c r="G11" s="12">
        <v>14837684.789999999</v>
      </c>
      <c r="H11" s="12">
        <v>-2638825.7799999993</v>
      </c>
      <c r="I11" s="26">
        <v>-0.17784619483077721</v>
      </c>
      <c r="L11" s="14" t="s">
        <v>10</v>
      </c>
      <c r="M11" s="13">
        <v>2728706.96</v>
      </c>
      <c r="N11" s="13">
        <v>2635805.08</v>
      </c>
      <c r="O11" s="13">
        <v>2322085.13</v>
      </c>
      <c r="P11" s="13">
        <v>2445864.62</v>
      </c>
      <c r="Q11" s="13">
        <v>2339070.67</v>
      </c>
      <c r="R11" s="13">
        <v>2366152.33</v>
      </c>
      <c r="S11" s="13">
        <v>2346285.5099999998</v>
      </c>
      <c r="T11" s="13">
        <v>2093598.06</v>
      </c>
      <c r="U11" s="13">
        <v>2298569.96</v>
      </c>
      <c r="V11" s="13">
        <v>2231168.09</v>
      </c>
      <c r="W11" s="13">
        <v>2375178.4900000002</v>
      </c>
      <c r="X11" s="13">
        <v>2352178.0499999998</v>
      </c>
      <c r="Y11" s="13">
        <v>28534662.949999999</v>
      </c>
    </row>
    <row r="12" spans="1:26" x14ac:dyDescent="0.25">
      <c r="A12" s="11" t="s">
        <v>11</v>
      </c>
      <c r="B12" s="12">
        <v>36670.67</v>
      </c>
      <c r="C12" s="13">
        <v>19612.29</v>
      </c>
      <c r="D12" s="12">
        <v>17058.379999999997</v>
      </c>
      <c r="E12" s="26">
        <v>0.86978012256600312</v>
      </c>
      <c r="F12" s="12">
        <v>195383.37</v>
      </c>
      <c r="G12" s="12">
        <v>191700.75</v>
      </c>
      <c r="H12" s="12">
        <v>3682.6199999999953</v>
      </c>
      <c r="I12" s="26">
        <v>1.9210253481011397E-2</v>
      </c>
      <c r="L12" s="14" t="s">
        <v>11</v>
      </c>
      <c r="M12" s="13">
        <v>31788.37</v>
      </c>
      <c r="N12" s="13">
        <v>33706.5</v>
      </c>
      <c r="O12" s="13">
        <v>42890.27</v>
      </c>
      <c r="P12" s="13">
        <v>34896.69</v>
      </c>
      <c r="Q12" s="13">
        <v>28806.63</v>
      </c>
      <c r="R12" s="13">
        <v>19612.29</v>
      </c>
      <c r="S12" s="13">
        <v>28858.36</v>
      </c>
      <c r="T12" s="13">
        <v>23870.79</v>
      </c>
      <c r="U12" s="13">
        <v>25249.84</v>
      </c>
      <c r="V12" s="13">
        <v>32188.87</v>
      </c>
      <c r="W12" s="13">
        <v>78049.23</v>
      </c>
      <c r="X12" s="13">
        <v>34645.599999999999</v>
      </c>
      <c r="Y12" s="13">
        <v>414563.43999999994</v>
      </c>
    </row>
    <row r="13" spans="1:26" x14ac:dyDescent="0.25">
      <c r="A13" s="11" t="s">
        <v>12</v>
      </c>
      <c r="B13" s="12">
        <v>540978.99</v>
      </c>
      <c r="C13" s="13">
        <v>574625.31999999995</v>
      </c>
      <c r="D13" s="12">
        <v>-33646.329999999958</v>
      </c>
      <c r="E13" s="26">
        <v>-5.8553511007833695E-2</v>
      </c>
      <c r="F13" s="12">
        <v>2905564.63</v>
      </c>
      <c r="G13" s="12">
        <v>3454248.4999999995</v>
      </c>
      <c r="H13" s="12">
        <v>-548683.86999999965</v>
      </c>
      <c r="I13" s="26">
        <v>-0.15884319556048146</v>
      </c>
      <c r="L13" s="14" t="s">
        <v>12</v>
      </c>
      <c r="M13" s="13">
        <v>640758.59</v>
      </c>
      <c r="N13" s="13">
        <v>575153.29</v>
      </c>
      <c r="O13" s="13">
        <v>514685.69</v>
      </c>
      <c r="P13" s="13">
        <v>541856.35</v>
      </c>
      <c r="Q13" s="13">
        <v>607169.26</v>
      </c>
      <c r="R13" s="13">
        <v>574625.31999999995</v>
      </c>
      <c r="S13" s="13">
        <v>716930.92</v>
      </c>
      <c r="T13" s="13">
        <v>421406.23</v>
      </c>
      <c r="U13" s="13">
        <v>633418.63</v>
      </c>
      <c r="V13" s="13">
        <v>528320.21</v>
      </c>
      <c r="W13" s="13">
        <v>601599.16</v>
      </c>
      <c r="X13" s="13">
        <v>535429.86</v>
      </c>
      <c r="Y13" s="13">
        <v>6891353.5099999998</v>
      </c>
    </row>
    <row r="14" spans="1:26" x14ac:dyDescent="0.25">
      <c r="A14" s="11" t="s">
        <v>13</v>
      </c>
      <c r="B14" s="12">
        <v>863123.97</v>
      </c>
      <c r="C14" s="13">
        <v>834824.3</v>
      </c>
      <c r="D14" s="12">
        <v>28299.669999999925</v>
      </c>
      <c r="E14" s="26">
        <v>3.3898953348626679E-2</v>
      </c>
      <c r="F14" s="12">
        <v>5118563.33</v>
      </c>
      <c r="G14" s="12">
        <v>5557217.4999999991</v>
      </c>
      <c r="H14" s="12">
        <v>-438654.16999999899</v>
      </c>
      <c r="I14" s="26">
        <v>-7.8934137452780828E-2</v>
      </c>
      <c r="L14" s="14" t="s">
        <v>13</v>
      </c>
      <c r="M14" s="13">
        <v>926243</v>
      </c>
      <c r="N14" s="13">
        <v>953737.48</v>
      </c>
      <c r="O14" s="13">
        <v>909371.78</v>
      </c>
      <c r="P14" s="13">
        <v>1024188.69</v>
      </c>
      <c r="Q14" s="13">
        <v>908852.25</v>
      </c>
      <c r="R14" s="13">
        <v>834824.3</v>
      </c>
      <c r="S14" s="13">
        <v>751783.14</v>
      </c>
      <c r="T14" s="13">
        <v>846529.85</v>
      </c>
      <c r="U14" s="13">
        <v>1561208.04</v>
      </c>
      <c r="V14" s="13">
        <v>834696.11</v>
      </c>
      <c r="W14" s="13">
        <v>989897.59</v>
      </c>
      <c r="X14" s="13">
        <v>928088.66</v>
      </c>
      <c r="Y14" s="13">
        <v>11469420.889999997</v>
      </c>
    </row>
    <row r="15" spans="1:26" x14ac:dyDescent="0.25">
      <c r="A15" s="11" t="s">
        <v>14</v>
      </c>
      <c r="B15" s="12">
        <v>333823.96000000002</v>
      </c>
      <c r="C15" s="13">
        <v>293828.53000000003</v>
      </c>
      <c r="D15" s="12">
        <v>39995.429999999993</v>
      </c>
      <c r="E15" s="26">
        <v>0.13611826598322493</v>
      </c>
      <c r="F15" s="12">
        <v>1876849.3800000001</v>
      </c>
      <c r="G15" s="12">
        <v>2355825.8899999997</v>
      </c>
      <c r="H15" s="12">
        <v>-478976.50999999954</v>
      </c>
      <c r="I15" s="26">
        <v>-0.20331575097852397</v>
      </c>
      <c r="L15" s="14" t="s">
        <v>14</v>
      </c>
      <c r="M15" s="13">
        <v>383388.62</v>
      </c>
      <c r="N15" s="13">
        <v>422897.96</v>
      </c>
      <c r="O15" s="13">
        <v>413359.43</v>
      </c>
      <c r="P15" s="13">
        <v>466607.89</v>
      </c>
      <c r="Q15" s="13">
        <v>375743.46</v>
      </c>
      <c r="R15" s="13">
        <v>293828.53000000003</v>
      </c>
      <c r="S15" s="13">
        <v>596773.68999999994</v>
      </c>
      <c r="T15" s="13">
        <v>338701.45</v>
      </c>
      <c r="U15" s="13">
        <v>356585.76</v>
      </c>
      <c r="V15" s="13">
        <v>367703.98</v>
      </c>
      <c r="W15" s="13">
        <v>401542.47</v>
      </c>
      <c r="X15" s="13">
        <v>334929.40000000002</v>
      </c>
      <c r="Y15" s="13">
        <v>4752062.6400000006</v>
      </c>
    </row>
    <row r="16" spans="1:26" x14ac:dyDescent="0.25">
      <c r="A16" s="11" t="s">
        <v>15</v>
      </c>
      <c r="B16" s="12">
        <v>43151.08</v>
      </c>
      <c r="C16" s="13">
        <v>50852.87</v>
      </c>
      <c r="D16" s="12">
        <v>-7701.7900000000009</v>
      </c>
      <c r="E16" s="26">
        <v>-0.15145241556671238</v>
      </c>
      <c r="F16" s="12">
        <v>239526.28999999998</v>
      </c>
      <c r="G16" s="12">
        <v>346555.94</v>
      </c>
      <c r="H16" s="12">
        <v>-107029.65000000002</v>
      </c>
      <c r="I16" s="26">
        <v>-0.30883801905112351</v>
      </c>
      <c r="L16" s="14" t="s">
        <v>15</v>
      </c>
      <c r="M16" s="13">
        <v>72903.02</v>
      </c>
      <c r="N16" s="13">
        <v>48857.26</v>
      </c>
      <c r="O16" s="13">
        <v>53725.99</v>
      </c>
      <c r="P16" s="13">
        <v>83991.44</v>
      </c>
      <c r="Q16" s="13">
        <v>36225.360000000001</v>
      </c>
      <c r="R16" s="13">
        <v>50852.87</v>
      </c>
      <c r="S16" s="13">
        <v>31692.79</v>
      </c>
      <c r="T16" s="13">
        <v>60480.800000000003</v>
      </c>
      <c r="U16" s="13">
        <v>45319.35</v>
      </c>
      <c r="V16" s="13">
        <v>56066.48</v>
      </c>
      <c r="W16" s="13">
        <v>45897.03</v>
      </c>
      <c r="X16" s="13">
        <v>58291.199999999997</v>
      </c>
      <c r="Y16" s="13">
        <v>644303.59</v>
      </c>
    </row>
    <row r="17" spans="1:25" x14ac:dyDescent="0.25">
      <c r="A17" s="11" t="s">
        <v>16</v>
      </c>
      <c r="B17" s="12">
        <v>1006040.38</v>
      </c>
      <c r="C17" s="13">
        <v>1068065.97</v>
      </c>
      <c r="D17" s="12">
        <v>-62025.589999999967</v>
      </c>
      <c r="E17" s="26">
        <v>-5.8072807993311472E-2</v>
      </c>
      <c r="F17" s="12">
        <v>5435367.3700000001</v>
      </c>
      <c r="G17" s="12">
        <v>6163476.3700000001</v>
      </c>
      <c r="H17" s="12">
        <v>-728109</v>
      </c>
      <c r="I17" s="26">
        <v>-0.11813284521442888</v>
      </c>
      <c r="L17" s="14" t="s">
        <v>16</v>
      </c>
      <c r="M17" s="13">
        <v>1063051.1499999999</v>
      </c>
      <c r="N17" s="13">
        <v>1091966.8</v>
      </c>
      <c r="O17" s="13">
        <v>1031594.17</v>
      </c>
      <c r="P17" s="13">
        <v>999361.46</v>
      </c>
      <c r="Q17" s="13">
        <v>909436.82</v>
      </c>
      <c r="R17" s="13">
        <v>1068065.97</v>
      </c>
      <c r="S17" s="13">
        <v>861134.5</v>
      </c>
      <c r="T17" s="13">
        <v>855135.21</v>
      </c>
      <c r="U17" s="13">
        <v>1017763.42</v>
      </c>
      <c r="V17" s="13">
        <v>932336.38</v>
      </c>
      <c r="W17" s="13">
        <v>1121971.77</v>
      </c>
      <c r="X17" s="13">
        <v>1030057.01</v>
      </c>
      <c r="Y17" s="13">
        <v>11981874.66</v>
      </c>
    </row>
    <row r="18" spans="1:25" x14ac:dyDescent="0.25">
      <c r="A18" s="11" t="s">
        <v>17</v>
      </c>
      <c r="B18" s="12">
        <v>46098.69</v>
      </c>
      <c r="C18" s="13">
        <v>51387.69</v>
      </c>
      <c r="D18" s="12">
        <v>-5289</v>
      </c>
      <c r="E18" s="26">
        <v>-0.10292348225810501</v>
      </c>
      <c r="F18" s="12">
        <v>305013.96999999997</v>
      </c>
      <c r="G18" s="12">
        <v>351463.82</v>
      </c>
      <c r="H18" s="12">
        <v>-46449.850000000035</v>
      </c>
      <c r="I18" s="26">
        <v>-0.13216111405151185</v>
      </c>
      <c r="L18" s="14" t="s">
        <v>17</v>
      </c>
      <c r="M18" s="13">
        <v>60008.4</v>
      </c>
      <c r="N18" s="13">
        <v>67942.460000000006</v>
      </c>
      <c r="O18" s="13">
        <v>58116.39</v>
      </c>
      <c r="P18" s="13">
        <v>63720.78</v>
      </c>
      <c r="Q18" s="13">
        <v>50288.1</v>
      </c>
      <c r="R18" s="13">
        <v>51387.69</v>
      </c>
      <c r="S18" s="13">
        <v>47396.84</v>
      </c>
      <c r="T18" s="13">
        <v>54048.65</v>
      </c>
      <c r="U18" s="13">
        <v>51969.26</v>
      </c>
      <c r="V18" s="13">
        <v>70858.539999999994</v>
      </c>
      <c r="W18" s="13">
        <v>56195.57</v>
      </c>
      <c r="X18" s="13">
        <v>66349.81</v>
      </c>
      <c r="Y18" s="13">
        <v>698282.49</v>
      </c>
    </row>
    <row r="19" spans="1:25" x14ac:dyDescent="0.25">
      <c r="A19" s="11" t="s">
        <v>18</v>
      </c>
      <c r="B19" s="12">
        <v>1090521.52</v>
      </c>
      <c r="C19" s="13">
        <v>1083438.0900000001</v>
      </c>
      <c r="D19" s="12">
        <v>7083.4299999999348</v>
      </c>
      <c r="E19" s="26">
        <v>6.537918562564045E-3</v>
      </c>
      <c r="F19" s="12">
        <v>6054088.3600000013</v>
      </c>
      <c r="G19" s="12">
        <v>6644711.2299999995</v>
      </c>
      <c r="H19" s="12">
        <v>-590622.86999999825</v>
      </c>
      <c r="I19" s="26">
        <v>-8.8886160670671954E-2</v>
      </c>
      <c r="L19" s="14" t="s">
        <v>18</v>
      </c>
      <c r="M19" s="13">
        <v>1251087.02</v>
      </c>
      <c r="N19" s="13">
        <v>1118074.3500000001</v>
      </c>
      <c r="O19" s="13">
        <v>1099509.98</v>
      </c>
      <c r="P19" s="13">
        <v>1005002.74</v>
      </c>
      <c r="Q19" s="13">
        <v>1087599.05</v>
      </c>
      <c r="R19" s="13">
        <v>1083438.0900000001</v>
      </c>
      <c r="S19" s="13">
        <v>1013562.64</v>
      </c>
      <c r="T19" s="13">
        <v>1041197.3</v>
      </c>
      <c r="U19" s="13">
        <v>1176563.3899999999</v>
      </c>
      <c r="V19" s="13">
        <v>1341807.93</v>
      </c>
      <c r="W19" s="13">
        <v>1258950.96</v>
      </c>
      <c r="X19" s="13">
        <v>1287807.98</v>
      </c>
      <c r="Y19" s="13">
        <v>13764601.43</v>
      </c>
    </row>
    <row r="20" spans="1:25" x14ac:dyDescent="0.25">
      <c r="A20" s="11" t="s">
        <v>19</v>
      </c>
      <c r="B20" s="12">
        <v>186143.46</v>
      </c>
      <c r="C20" s="13">
        <v>170145.42</v>
      </c>
      <c r="D20" s="12">
        <v>15998.039999999979</v>
      </c>
      <c r="E20" s="26">
        <v>9.4025686968241512E-2</v>
      </c>
      <c r="F20" s="12">
        <v>1153147.73</v>
      </c>
      <c r="G20" s="12">
        <v>1751144.9000000001</v>
      </c>
      <c r="H20" s="12">
        <v>-597997.17000000016</v>
      </c>
      <c r="I20" s="26">
        <v>-0.34148925654296231</v>
      </c>
      <c r="L20" s="14" t="s">
        <v>19</v>
      </c>
      <c r="M20" s="13">
        <v>234799.06</v>
      </c>
      <c r="N20" s="13">
        <v>226863.64</v>
      </c>
      <c r="O20" s="13">
        <v>225824.12</v>
      </c>
      <c r="P20" s="13">
        <v>458554.13</v>
      </c>
      <c r="Q20" s="13">
        <v>434958.53</v>
      </c>
      <c r="R20" s="13">
        <v>170145.42</v>
      </c>
      <c r="S20" s="13">
        <v>196037.34</v>
      </c>
      <c r="T20" s="13">
        <v>200081.08</v>
      </c>
      <c r="U20" s="13">
        <v>181745.4</v>
      </c>
      <c r="V20" s="13">
        <v>202131.57</v>
      </c>
      <c r="W20" s="13">
        <v>205182.79</v>
      </c>
      <c r="X20" s="13">
        <v>171738.97</v>
      </c>
      <c r="Y20" s="13">
        <v>2908062.0500000003</v>
      </c>
    </row>
    <row r="21" spans="1:25" x14ac:dyDescent="0.25">
      <c r="A21" s="11" t="s">
        <v>20</v>
      </c>
      <c r="B21" s="12">
        <v>435898.79</v>
      </c>
      <c r="C21" s="13">
        <v>461968.34</v>
      </c>
      <c r="D21" s="12">
        <v>-26069.550000000047</v>
      </c>
      <c r="E21" s="26">
        <v>-5.6431464545817239E-2</v>
      </c>
      <c r="F21" s="12">
        <v>2348587.69</v>
      </c>
      <c r="G21" s="12">
        <v>2468157.6999999997</v>
      </c>
      <c r="H21" s="12">
        <v>-119570.00999999978</v>
      </c>
      <c r="I21" s="26">
        <v>-4.8445044658207939E-2</v>
      </c>
      <c r="L21" s="14" t="s">
        <v>20</v>
      </c>
      <c r="M21" s="13">
        <v>356140.7</v>
      </c>
      <c r="N21" s="13">
        <v>453809.61</v>
      </c>
      <c r="O21" s="13">
        <v>390963.94</v>
      </c>
      <c r="P21" s="13">
        <v>357854.01</v>
      </c>
      <c r="Q21" s="13">
        <v>447421.1</v>
      </c>
      <c r="R21" s="13">
        <v>461968.34</v>
      </c>
      <c r="S21" s="13">
        <v>365644.36</v>
      </c>
      <c r="T21" s="13">
        <v>434231.7</v>
      </c>
      <c r="U21" s="13">
        <v>408066.13</v>
      </c>
      <c r="V21" s="13">
        <v>398102.34</v>
      </c>
      <c r="W21" s="13">
        <v>401377.59</v>
      </c>
      <c r="X21" s="13">
        <v>482646</v>
      </c>
      <c r="Y21" s="13">
        <v>4958225.8199999994</v>
      </c>
    </row>
    <row r="22" spans="1:25" x14ac:dyDescent="0.25">
      <c r="A22" s="11" t="s">
        <v>21</v>
      </c>
      <c r="B22" s="12">
        <v>15349372.66</v>
      </c>
      <c r="C22" s="13">
        <v>15947869.350000001</v>
      </c>
      <c r="D22" s="12">
        <v>-598496.69000000134</v>
      </c>
      <c r="E22" s="26">
        <v>-3.7528316596097601E-2</v>
      </c>
      <c r="F22" s="12">
        <v>79506641.049999997</v>
      </c>
      <c r="G22" s="12">
        <v>88519738.800000012</v>
      </c>
      <c r="H22" s="12">
        <v>-9013097.7500000149</v>
      </c>
      <c r="I22" s="26">
        <v>-0.10182020272748493</v>
      </c>
      <c r="L22" s="14" t="s">
        <v>21</v>
      </c>
      <c r="M22" s="13">
        <v>14967264.9</v>
      </c>
      <c r="N22" s="13">
        <v>15246077.09</v>
      </c>
      <c r="O22" s="13">
        <v>14933759.720000001</v>
      </c>
      <c r="P22" s="13">
        <v>13860111.629999999</v>
      </c>
      <c r="Q22" s="13">
        <v>13564656.109999999</v>
      </c>
      <c r="R22" s="13">
        <v>15947869.350000001</v>
      </c>
      <c r="S22" s="13">
        <v>11873709.65</v>
      </c>
      <c r="T22" s="13">
        <v>12545078.369999999</v>
      </c>
      <c r="U22" s="13">
        <v>13861763.819999998</v>
      </c>
      <c r="V22" s="13">
        <v>13558157.33</v>
      </c>
      <c r="W22" s="13">
        <v>14423023.24</v>
      </c>
      <c r="X22" s="13">
        <v>14744176.370000001</v>
      </c>
      <c r="Y22" s="13">
        <v>169525647.58000004</v>
      </c>
    </row>
    <row r="23" spans="1:25" x14ac:dyDescent="0.25">
      <c r="A23" s="11" t="s">
        <v>22</v>
      </c>
      <c r="B23" s="12">
        <v>374632.9</v>
      </c>
      <c r="C23" s="13">
        <v>399855.17</v>
      </c>
      <c r="D23" s="12">
        <v>-25222.26999999996</v>
      </c>
      <c r="E23" s="27">
        <v>-6.3078514153011855E-2</v>
      </c>
      <c r="F23" s="12">
        <v>2888371.12</v>
      </c>
      <c r="G23" s="12">
        <v>2855509.1499999994</v>
      </c>
      <c r="H23" s="12">
        <v>32861.970000000671</v>
      </c>
      <c r="I23" s="27">
        <v>1.1508269899958358E-2</v>
      </c>
      <c r="L23" s="14" t="s">
        <v>22</v>
      </c>
      <c r="M23" s="13">
        <v>450622.98</v>
      </c>
      <c r="N23" s="13">
        <v>427365.61</v>
      </c>
      <c r="O23" s="13">
        <v>597915.25</v>
      </c>
      <c r="P23" s="13">
        <v>576380.63</v>
      </c>
      <c r="Q23" s="13">
        <v>403369.51</v>
      </c>
      <c r="R23" s="13">
        <v>399855.17</v>
      </c>
      <c r="S23" s="13">
        <v>371413.59</v>
      </c>
      <c r="T23" s="13">
        <v>387337.08</v>
      </c>
      <c r="U23" s="13">
        <v>315246.23</v>
      </c>
      <c r="V23" s="13">
        <v>449045.06</v>
      </c>
      <c r="W23" s="13">
        <v>406937.85</v>
      </c>
      <c r="X23" s="13">
        <v>383522.27</v>
      </c>
      <c r="Y23" s="13">
        <v>5169011.2299999986</v>
      </c>
    </row>
    <row r="24" spans="1:25" x14ac:dyDescent="0.25">
      <c r="B24" s="12"/>
      <c r="C24" s="15"/>
      <c r="E24" s="26"/>
      <c r="F24" s="12"/>
      <c r="G24" s="12"/>
      <c r="H24" s="12"/>
      <c r="I24" s="26"/>
      <c r="L24" s="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</row>
    <row r="25" spans="1:25" ht="15.75" thickBot="1" x14ac:dyDescent="0.3">
      <c r="A25" t="s">
        <v>5</v>
      </c>
      <c r="B25" s="16">
        <v>111749191.60999998</v>
      </c>
      <c r="C25" s="13">
        <v>113656943.11999999</v>
      </c>
      <c r="D25" s="16">
        <v>-1907751.5099999886</v>
      </c>
      <c r="E25" s="28">
        <v>-1.6785173502209934E-2</v>
      </c>
      <c r="F25" s="16">
        <v>562525672.58000016</v>
      </c>
      <c r="G25" s="16">
        <v>634183277.46999991</v>
      </c>
      <c r="H25" s="16">
        <v>-71657604.889999956</v>
      </c>
      <c r="I25" s="28">
        <v>-0.11299194954472687</v>
      </c>
      <c r="L25" s="4" t="s">
        <v>5</v>
      </c>
      <c r="M25" s="13">
        <v>106295772.10000004</v>
      </c>
      <c r="N25" s="13">
        <v>103190761.27999999</v>
      </c>
      <c r="O25" s="13">
        <v>105245529.60000001</v>
      </c>
      <c r="P25" s="13">
        <v>103024948.37999998</v>
      </c>
      <c r="Q25" s="13">
        <v>102769322.98999996</v>
      </c>
      <c r="R25" s="13">
        <v>113656943.11999999</v>
      </c>
      <c r="S25" s="13">
        <v>96254584.190000013</v>
      </c>
      <c r="T25" s="13">
        <v>96937634.230000004</v>
      </c>
      <c r="U25" s="13">
        <v>108180976.90000001</v>
      </c>
      <c r="V25" s="13">
        <v>101932589.95000002</v>
      </c>
      <c r="W25" s="13">
        <v>107005059.85999997</v>
      </c>
      <c r="X25" s="13">
        <v>102896241.55000001</v>
      </c>
      <c r="Y25" s="13">
        <v>1247390364.1500001</v>
      </c>
    </row>
    <row r="26" spans="1:25" ht="15.75" thickTop="1" x14ac:dyDescent="0.25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t="s">
        <v>23</v>
      </c>
      <c r="B27" s="12">
        <v>27552596.02</v>
      </c>
    </row>
    <row r="28" spans="1:25" x14ac:dyDescent="0.25">
      <c r="A28" t="s">
        <v>24</v>
      </c>
      <c r="B28" s="12">
        <v>0</v>
      </c>
      <c r="M28" s="12"/>
    </row>
    <row r="29" spans="1:25" x14ac:dyDescent="0.25">
      <c r="A29" t="s">
        <v>25</v>
      </c>
      <c r="B29" s="12">
        <v>0</v>
      </c>
      <c r="L29" s="1" t="s">
        <v>28</v>
      </c>
    </row>
    <row r="30" spans="1:25" ht="15.75" thickBot="1" x14ac:dyDescent="0.3">
      <c r="A30" t="s">
        <v>5</v>
      </c>
      <c r="B30" s="16">
        <v>139301787.63</v>
      </c>
    </row>
    <row r="31" spans="1:25" ht="15.75" thickTop="1" x14ac:dyDescent="0.25"/>
    <row r="32" spans="1:25" ht="15.75" thickBot="1" x14ac:dyDescent="0.3">
      <c r="M32" s="17">
        <v>45474</v>
      </c>
      <c r="N32" s="17">
        <v>45505</v>
      </c>
      <c r="O32" s="17">
        <v>45536</v>
      </c>
      <c r="P32" s="17">
        <v>45566</v>
      </c>
      <c r="Q32" s="17">
        <v>45597</v>
      </c>
      <c r="R32" s="17">
        <v>45627</v>
      </c>
      <c r="S32" s="17">
        <v>45658</v>
      </c>
      <c r="T32" s="17">
        <v>45689</v>
      </c>
      <c r="U32" s="17">
        <v>45717</v>
      </c>
      <c r="V32" s="17">
        <v>45748</v>
      </c>
      <c r="W32" s="17">
        <v>45778</v>
      </c>
      <c r="X32" s="17">
        <v>45809</v>
      </c>
      <c r="Y32" s="18" t="s">
        <v>5</v>
      </c>
    </row>
    <row r="33" spans="2:25" x14ac:dyDescent="0.25">
      <c r="B33" s="12"/>
    </row>
    <row r="34" spans="2:25" x14ac:dyDescent="0.25">
      <c r="L34" s="11" t="s">
        <v>6</v>
      </c>
      <c r="M34" s="19">
        <v>2228089.46</v>
      </c>
      <c r="N34" s="19">
        <v>2212002.54</v>
      </c>
      <c r="O34" s="19">
        <v>2219196.3199999998</v>
      </c>
      <c r="P34" s="19">
        <v>2119634.7999999998</v>
      </c>
      <c r="Q34" s="19">
        <v>831220.31</v>
      </c>
      <c r="R34" s="19">
        <v>2537930.73</v>
      </c>
      <c r="S34" s="19"/>
      <c r="T34" s="19"/>
      <c r="U34" s="19"/>
      <c r="V34" s="19"/>
      <c r="W34" s="19"/>
      <c r="X34" s="19"/>
      <c r="Y34" s="20">
        <v>12148074.160000002</v>
      </c>
    </row>
    <row r="35" spans="2:25" x14ac:dyDescent="0.25">
      <c r="L35" s="11" t="s">
        <v>7</v>
      </c>
      <c r="M35" s="19">
        <v>481166.04</v>
      </c>
      <c r="N35" s="19">
        <v>479831.92</v>
      </c>
      <c r="O35" s="19">
        <v>482491.24</v>
      </c>
      <c r="P35" s="19">
        <v>459262.64</v>
      </c>
      <c r="Q35" s="19">
        <v>234468.39</v>
      </c>
      <c r="R35" s="19">
        <v>444345.39</v>
      </c>
      <c r="S35" s="19"/>
      <c r="T35" s="19"/>
      <c r="U35" s="19"/>
      <c r="V35" s="19"/>
      <c r="W35" s="19"/>
      <c r="X35" s="19"/>
      <c r="Y35" s="20">
        <v>2581565.62</v>
      </c>
    </row>
    <row r="36" spans="2:25" x14ac:dyDescent="0.25">
      <c r="L36" s="11" t="s">
        <v>8</v>
      </c>
      <c r="M36" s="19">
        <v>74363557.409999996</v>
      </c>
      <c r="N36" s="19">
        <v>74295381.930000007</v>
      </c>
      <c r="O36" s="19">
        <v>76237874.699999988</v>
      </c>
      <c r="P36" s="19">
        <v>74635896.439999998</v>
      </c>
      <c r="Q36" s="19">
        <v>35584285.609999999</v>
      </c>
      <c r="R36" s="19">
        <v>85150682.930000007</v>
      </c>
      <c r="S36" s="19"/>
      <c r="T36" s="19"/>
      <c r="U36" s="19"/>
      <c r="V36" s="19"/>
      <c r="W36" s="19"/>
      <c r="X36" s="19"/>
      <c r="Y36" s="20">
        <v>420267679.02000004</v>
      </c>
    </row>
    <row r="37" spans="2:25" x14ac:dyDescent="0.25">
      <c r="L37" s="11" t="s">
        <v>9</v>
      </c>
      <c r="M37" s="19">
        <v>1496178.5</v>
      </c>
      <c r="N37" s="19">
        <v>1435284</v>
      </c>
      <c r="O37" s="19">
        <v>1419213.04</v>
      </c>
      <c r="P37" s="19">
        <v>1142982.42</v>
      </c>
      <c r="Q37" s="19">
        <v>631884.28</v>
      </c>
      <c r="R37" s="19">
        <v>1176848.24</v>
      </c>
      <c r="S37" s="19"/>
      <c r="T37" s="19"/>
      <c r="U37" s="19"/>
      <c r="V37" s="19"/>
      <c r="W37" s="19"/>
      <c r="X37" s="19"/>
      <c r="Y37" s="20">
        <v>7302390.4800000004</v>
      </c>
    </row>
    <row r="38" spans="2:25" x14ac:dyDescent="0.25">
      <c r="L38" s="11" t="s">
        <v>10</v>
      </c>
      <c r="M38" s="19">
        <v>2352776.7799999998</v>
      </c>
      <c r="N38" s="19">
        <v>2335292.67</v>
      </c>
      <c r="O38" s="19">
        <v>2162038.58</v>
      </c>
      <c r="P38" s="19">
        <v>2352937.25</v>
      </c>
      <c r="Q38" s="19">
        <v>862886.48</v>
      </c>
      <c r="R38" s="19">
        <v>2132927.25</v>
      </c>
      <c r="S38" s="19"/>
      <c r="T38" s="19"/>
      <c r="U38" s="19"/>
      <c r="V38" s="19"/>
      <c r="W38" s="19"/>
      <c r="X38" s="19"/>
      <c r="Y38" s="20">
        <v>12198859.01</v>
      </c>
    </row>
    <row r="39" spans="2:25" x14ac:dyDescent="0.25">
      <c r="L39" s="11" t="s">
        <v>11</v>
      </c>
      <c r="M39" s="19">
        <v>31541.279999999999</v>
      </c>
      <c r="N39" s="19">
        <v>27953.07</v>
      </c>
      <c r="O39" s="19">
        <v>40771.68</v>
      </c>
      <c r="P39" s="19">
        <v>37859.1</v>
      </c>
      <c r="Q39" s="19">
        <v>20587.57</v>
      </c>
      <c r="R39" s="19">
        <v>36670.67</v>
      </c>
      <c r="S39" s="19"/>
      <c r="T39" s="19"/>
      <c r="U39" s="19"/>
      <c r="V39" s="19"/>
      <c r="W39" s="19"/>
      <c r="X39" s="19"/>
      <c r="Y39" s="20">
        <v>195383.37</v>
      </c>
    </row>
    <row r="40" spans="2:25" x14ac:dyDescent="0.25">
      <c r="L40" s="11" t="s">
        <v>12</v>
      </c>
      <c r="M40" s="19">
        <v>613350.86</v>
      </c>
      <c r="N40" s="19">
        <v>548665.42000000004</v>
      </c>
      <c r="O40" s="19">
        <v>517039.25</v>
      </c>
      <c r="P40" s="19">
        <v>573179.86</v>
      </c>
      <c r="Q40" s="19">
        <v>112350.25</v>
      </c>
      <c r="R40" s="19">
        <v>540978.99</v>
      </c>
      <c r="S40" s="19"/>
      <c r="T40" s="19"/>
      <c r="U40" s="19"/>
      <c r="V40" s="19"/>
      <c r="W40" s="19"/>
      <c r="X40" s="19"/>
      <c r="Y40" s="20">
        <v>2905564.63</v>
      </c>
    </row>
    <row r="41" spans="2:25" x14ac:dyDescent="0.25">
      <c r="L41" s="11" t="s">
        <v>13</v>
      </c>
      <c r="M41" s="19">
        <v>976611.11</v>
      </c>
      <c r="N41" s="19">
        <v>1069188.18</v>
      </c>
      <c r="O41" s="19">
        <v>894385.33</v>
      </c>
      <c r="P41" s="19">
        <v>943972.60000000009</v>
      </c>
      <c r="Q41" s="19">
        <v>371282.14</v>
      </c>
      <c r="R41" s="19">
        <v>863123.97</v>
      </c>
      <c r="S41" s="19"/>
      <c r="T41" s="19"/>
      <c r="U41" s="19"/>
      <c r="V41" s="19"/>
      <c r="W41" s="19"/>
      <c r="X41" s="19"/>
      <c r="Y41" s="20">
        <v>5118563.33</v>
      </c>
    </row>
    <row r="42" spans="2:25" x14ac:dyDescent="0.25">
      <c r="L42" s="11" t="s">
        <v>14</v>
      </c>
      <c r="M42" s="19">
        <v>396944.72</v>
      </c>
      <c r="N42" s="19">
        <v>381458.07</v>
      </c>
      <c r="O42" s="19">
        <v>318752.31</v>
      </c>
      <c r="P42" s="19">
        <v>354860.07</v>
      </c>
      <c r="Q42" s="19">
        <v>91010.25</v>
      </c>
      <c r="R42" s="19">
        <v>333823.96000000002</v>
      </c>
      <c r="S42" s="19"/>
      <c r="T42" s="19"/>
      <c r="U42" s="19"/>
      <c r="V42" s="19"/>
      <c r="W42" s="19"/>
      <c r="X42" s="19"/>
      <c r="Y42" s="20">
        <v>1876849.3800000001</v>
      </c>
    </row>
    <row r="43" spans="2:25" x14ac:dyDescent="0.25">
      <c r="L43" s="11" t="s">
        <v>15</v>
      </c>
      <c r="M43" s="19">
        <v>45299.82</v>
      </c>
      <c r="N43" s="19">
        <v>52389.96</v>
      </c>
      <c r="O43" s="19">
        <v>43512.97</v>
      </c>
      <c r="P43" s="19">
        <v>35233.67</v>
      </c>
      <c r="Q43" s="19">
        <v>19938.79</v>
      </c>
      <c r="R43" s="19">
        <v>43151.08</v>
      </c>
      <c r="S43" s="19"/>
      <c r="T43" s="19"/>
      <c r="U43" s="19"/>
      <c r="V43" s="19"/>
      <c r="W43" s="19"/>
      <c r="X43" s="19"/>
      <c r="Y43" s="20">
        <v>239526.28999999998</v>
      </c>
    </row>
    <row r="44" spans="2:25" x14ac:dyDescent="0.25">
      <c r="L44" s="11" t="s">
        <v>16</v>
      </c>
      <c r="M44" s="19">
        <v>928695.36</v>
      </c>
      <c r="N44" s="19">
        <v>1113953.96</v>
      </c>
      <c r="O44" s="19">
        <v>1049319.93</v>
      </c>
      <c r="P44" s="19">
        <v>931143.9</v>
      </c>
      <c r="Q44" s="19">
        <v>406213.84</v>
      </c>
      <c r="R44" s="19">
        <v>1006040.38</v>
      </c>
      <c r="S44" s="19"/>
      <c r="T44" s="19"/>
      <c r="U44" s="19"/>
      <c r="V44" s="19"/>
      <c r="W44" s="19"/>
      <c r="X44" s="19"/>
      <c r="Y44" s="20">
        <v>5435367.3700000001</v>
      </c>
    </row>
    <row r="45" spans="2:25" x14ac:dyDescent="0.25">
      <c r="L45" s="11" t="s">
        <v>17</v>
      </c>
      <c r="M45" s="19">
        <v>56165.18</v>
      </c>
      <c r="N45" s="19">
        <v>72538.399999999994</v>
      </c>
      <c r="O45" s="19">
        <v>60256.65</v>
      </c>
      <c r="P45" s="19">
        <v>50875.49</v>
      </c>
      <c r="Q45" s="19">
        <v>19079.560000000001</v>
      </c>
      <c r="R45" s="19">
        <v>46098.69</v>
      </c>
      <c r="S45" s="19"/>
      <c r="T45" s="19"/>
      <c r="U45" s="19"/>
      <c r="V45" s="19"/>
      <c r="W45" s="19"/>
      <c r="X45" s="19"/>
      <c r="Y45" s="20">
        <v>305013.96999999997</v>
      </c>
    </row>
    <row r="46" spans="2:25" x14ac:dyDescent="0.25">
      <c r="L46" s="11" t="s">
        <v>18</v>
      </c>
      <c r="M46" s="19">
        <v>1149372.31</v>
      </c>
      <c r="N46" s="19">
        <v>1184819.6000000001</v>
      </c>
      <c r="O46" s="19">
        <v>1111100.75</v>
      </c>
      <c r="P46" s="19">
        <v>1018195.4400000001</v>
      </c>
      <c r="Q46" s="19">
        <v>500078.74</v>
      </c>
      <c r="R46" s="19">
        <v>1090521.52</v>
      </c>
      <c r="S46" s="19"/>
      <c r="T46" s="19"/>
      <c r="U46" s="19"/>
      <c r="V46" s="19"/>
      <c r="W46" s="19"/>
      <c r="X46" s="19"/>
      <c r="Y46" s="20">
        <v>6054088.3600000013</v>
      </c>
    </row>
    <row r="47" spans="2:25" x14ac:dyDescent="0.25">
      <c r="L47" s="11" t="s">
        <v>19</v>
      </c>
      <c r="M47" s="19">
        <v>151997.46</v>
      </c>
      <c r="N47" s="19">
        <v>272417.27</v>
      </c>
      <c r="O47" s="19">
        <v>246658.68</v>
      </c>
      <c r="P47" s="19">
        <v>229523.44</v>
      </c>
      <c r="Q47" s="19">
        <v>66407.42</v>
      </c>
      <c r="R47" s="19">
        <v>186143.46</v>
      </c>
      <c r="S47" s="19"/>
      <c r="T47" s="19"/>
      <c r="U47" s="19"/>
      <c r="V47" s="19"/>
      <c r="W47" s="19"/>
      <c r="X47" s="19"/>
      <c r="Y47" s="20">
        <v>1153147.73</v>
      </c>
    </row>
    <row r="48" spans="2:25" x14ac:dyDescent="0.25">
      <c r="L48" s="11" t="s">
        <v>20</v>
      </c>
      <c r="M48" s="19">
        <v>376050.68</v>
      </c>
      <c r="N48" s="19">
        <v>460344.7</v>
      </c>
      <c r="O48" s="19">
        <v>428864.02</v>
      </c>
      <c r="P48" s="19">
        <v>418594.6</v>
      </c>
      <c r="Q48" s="19">
        <v>228834.9</v>
      </c>
      <c r="R48" s="19">
        <v>435898.79</v>
      </c>
      <c r="S48" s="19"/>
      <c r="T48" s="19"/>
      <c r="U48" s="19"/>
      <c r="V48" s="19"/>
      <c r="W48" s="19"/>
      <c r="X48" s="19"/>
      <c r="Y48" s="20">
        <v>2348587.69</v>
      </c>
    </row>
    <row r="49" spans="12:25" x14ac:dyDescent="0.25">
      <c r="L49" s="11" t="s">
        <v>21</v>
      </c>
      <c r="M49" s="19">
        <v>14705632.17</v>
      </c>
      <c r="N49" s="19">
        <v>15048599.399999999</v>
      </c>
      <c r="O49" s="19">
        <v>14758705.1</v>
      </c>
      <c r="P49" s="19">
        <v>13710024.529999999</v>
      </c>
      <c r="Q49" s="19">
        <v>5934307.1900000004</v>
      </c>
      <c r="R49" s="19">
        <v>15349372.66</v>
      </c>
      <c r="S49" s="19"/>
      <c r="T49" s="19"/>
      <c r="U49" s="19"/>
      <c r="V49" s="19"/>
      <c r="W49" s="19"/>
      <c r="X49" s="19"/>
      <c r="Y49" s="20">
        <v>79506641.049999997</v>
      </c>
    </row>
    <row r="50" spans="12:25" x14ac:dyDescent="0.25">
      <c r="L50" s="11" t="s">
        <v>22</v>
      </c>
      <c r="M50" s="21">
        <v>884557.2</v>
      </c>
      <c r="N50" s="21">
        <v>424765.28</v>
      </c>
      <c r="O50" s="21">
        <v>488543.7</v>
      </c>
      <c r="P50" s="21">
        <v>552666.82000000007</v>
      </c>
      <c r="Q50" s="21">
        <v>163205.22</v>
      </c>
      <c r="R50" s="21">
        <v>374632.9</v>
      </c>
      <c r="S50" s="21"/>
      <c r="T50" s="21"/>
      <c r="U50" s="21"/>
      <c r="V50" s="21"/>
      <c r="W50" s="21"/>
      <c r="X50" s="21"/>
      <c r="Y50" s="22">
        <v>2888371.12</v>
      </c>
    </row>
    <row r="52" spans="12:25" x14ac:dyDescent="0.25">
      <c r="L52" t="s">
        <v>5</v>
      </c>
      <c r="M52" s="20">
        <v>101237986.34</v>
      </c>
      <c r="N52" s="20">
        <v>101414886.36999997</v>
      </c>
      <c r="O52" s="20">
        <v>102478724.25000001</v>
      </c>
      <c r="P52" s="20">
        <v>99566843.069999963</v>
      </c>
      <c r="Q52" s="20">
        <v>46078040.940000005</v>
      </c>
      <c r="R52" s="20">
        <v>111749191.60999998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562525672.58000016</v>
      </c>
    </row>
  </sheetData>
  <mergeCells count="2">
    <mergeCell ref="D3:E3"/>
    <mergeCell ref="H3:I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39AEA-F559-4E65-8E5D-1A481FBF2B70}">
  <dimension ref="A2:Z52"/>
  <sheetViews>
    <sheetView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2" spans="1:26" x14ac:dyDescent="0.25">
      <c r="L2" s="1" t="s">
        <v>26</v>
      </c>
    </row>
    <row r="3" spans="1:26" x14ac:dyDescent="0.25">
      <c r="B3" s="2" t="s">
        <v>27</v>
      </c>
      <c r="C3" s="2" t="s">
        <v>0</v>
      </c>
      <c r="D3" s="33" t="s">
        <v>1</v>
      </c>
      <c r="E3" s="33"/>
      <c r="F3" s="2" t="s">
        <v>27</v>
      </c>
      <c r="G3" s="2" t="s">
        <v>0</v>
      </c>
      <c r="H3" s="33" t="s">
        <v>1</v>
      </c>
      <c r="I3" s="33"/>
    </row>
    <row r="4" spans="1:26" x14ac:dyDescent="0.25">
      <c r="B4" s="3"/>
      <c r="C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ht="15.75" thickBot="1" x14ac:dyDescent="0.3">
      <c r="B5" s="5" t="s">
        <v>33</v>
      </c>
      <c r="C5" s="6">
        <v>45292</v>
      </c>
      <c r="D5" s="5" t="s">
        <v>2</v>
      </c>
      <c r="E5" s="5" t="s">
        <v>3</v>
      </c>
      <c r="F5" s="5" t="s">
        <v>4</v>
      </c>
      <c r="G5" s="5" t="s">
        <v>4</v>
      </c>
      <c r="H5" s="5" t="s">
        <v>2</v>
      </c>
      <c r="I5" s="5" t="s">
        <v>3</v>
      </c>
      <c r="L5" s="4"/>
      <c r="M5" s="6">
        <v>45108</v>
      </c>
      <c r="N5" s="6">
        <v>45139</v>
      </c>
      <c r="O5" s="6">
        <v>45170</v>
      </c>
      <c r="P5" s="6">
        <v>45200</v>
      </c>
      <c r="Q5" s="6">
        <v>45231</v>
      </c>
      <c r="R5" s="6">
        <v>45261</v>
      </c>
      <c r="S5" s="6">
        <v>45292</v>
      </c>
      <c r="T5" s="6">
        <v>45323</v>
      </c>
      <c r="U5" s="6">
        <v>45352</v>
      </c>
      <c r="V5" s="6">
        <v>45383</v>
      </c>
      <c r="W5" s="6">
        <v>45413</v>
      </c>
      <c r="X5" s="6">
        <v>45444</v>
      </c>
      <c r="Y5" s="7" t="s">
        <v>5</v>
      </c>
      <c r="Z5" s="8"/>
    </row>
    <row r="6" spans="1:26" x14ac:dyDescent="0.25">
      <c r="C6" s="9"/>
      <c r="L6" s="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6" x14ac:dyDescent="0.25">
      <c r="A7" s="11" t="s">
        <v>6</v>
      </c>
      <c r="B7" s="12">
        <v>1929235.44</v>
      </c>
      <c r="C7" s="13">
        <v>1788969.59</v>
      </c>
      <c r="D7" s="12">
        <v>140265.84999999986</v>
      </c>
      <c r="E7" s="23">
        <v>7.8405944284385437E-2</v>
      </c>
      <c r="F7" s="12">
        <v>14077309.600000001</v>
      </c>
      <c r="G7" s="12">
        <v>15353308.849999998</v>
      </c>
      <c r="H7" s="12">
        <v>-1275999.2499999963</v>
      </c>
      <c r="I7" s="23">
        <v>-8.3109071957475564E-2</v>
      </c>
      <c r="L7" s="14" t="s">
        <v>6</v>
      </c>
      <c r="M7" s="13">
        <v>2270797.1</v>
      </c>
      <c r="N7" s="13">
        <v>2297838.0099999998</v>
      </c>
      <c r="O7" s="13">
        <v>2307816.0299999998</v>
      </c>
      <c r="P7" s="13">
        <v>2205973.69</v>
      </c>
      <c r="Q7" s="13">
        <v>2133706.2799999998</v>
      </c>
      <c r="R7" s="13">
        <v>2348208.15</v>
      </c>
      <c r="S7" s="13">
        <v>1788969.59</v>
      </c>
      <c r="T7" s="13">
        <v>1875829.58</v>
      </c>
      <c r="U7" s="13">
        <v>2079077.53</v>
      </c>
      <c r="V7" s="13">
        <v>2247774.54</v>
      </c>
      <c r="W7" s="13">
        <v>2362874.89</v>
      </c>
      <c r="X7" s="13">
        <v>2303427.85</v>
      </c>
      <c r="Y7" s="13">
        <v>26222293.240000002</v>
      </c>
    </row>
    <row r="8" spans="1:26" x14ac:dyDescent="0.25">
      <c r="A8" s="11" t="s">
        <v>7</v>
      </c>
      <c r="B8" s="12">
        <v>515609.51</v>
      </c>
      <c r="C8" s="13">
        <v>459746.36</v>
      </c>
      <c r="D8" s="12">
        <v>55863.150000000023</v>
      </c>
      <c r="E8" s="23">
        <v>0.12150862923634681</v>
      </c>
      <c r="F8" s="12">
        <v>3097175.13</v>
      </c>
      <c r="G8" s="12">
        <v>3513373.2199999997</v>
      </c>
      <c r="H8" s="12">
        <v>-416198.08999999985</v>
      </c>
      <c r="I8" s="23">
        <v>-0.11846110957719427</v>
      </c>
      <c r="L8" s="14" t="s">
        <v>7</v>
      </c>
      <c r="M8" s="13">
        <v>529837.24</v>
      </c>
      <c r="N8" s="13">
        <v>487299.79</v>
      </c>
      <c r="O8" s="13">
        <v>482049.1</v>
      </c>
      <c r="P8" s="13">
        <v>505278.42</v>
      </c>
      <c r="Q8" s="13">
        <v>481995.94</v>
      </c>
      <c r="R8" s="13">
        <v>567166.37</v>
      </c>
      <c r="S8" s="13">
        <v>459746.36</v>
      </c>
      <c r="T8" s="13">
        <v>423564.66</v>
      </c>
      <c r="U8" s="13">
        <v>486361.17</v>
      </c>
      <c r="V8" s="13">
        <v>521298.9</v>
      </c>
      <c r="W8" s="13">
        <v>527049.41</v>
      </c>
      <c r="X8" s="13">
        <v>529613.34</v>
      </c>
      <c r="Y8" s="13">
        <v>6001260.7000000002</v>
      </c>
    </row>
    <row r="9" spans="1:26" x14ac:dyDescent="0.25">
      <c r="A9" s="11" t="s">
        <v>8</v>
      </c>
      <c r="B9" s="12">
        <v>69509068.350000009</v>
      </c>
      <c r="C9" s="13">
        <v>73734101.949999988</v>
      </c>
      <c r="D9" s="12">
        <v>-4225033.5999999791</v>
      </c>
      <c r="E9" s="23">
        <v>-5.7300943366273407E-2</v>
      </c>
      <c r="F9" s="12">
        <v>489776747.37000006</v>
      </c>
      <c r="G9" s="12">
        <v>547568343.32999992</v>
      </c>
      <c r="H9" s="12">
        <v>-57791595.959999859</v>
      </c>
      <c r="I9" s="23">
        <v>-0.10554225178275313</v>
      </c>
      <c r="L9" s="14" t="s">
        <v>8</v>
      </c>
      <c r="M9" s="13">
        <v>78847862.150000006</v>
      </c>
      <c r="N9" s="13">
        <v>75685924.75</v>
      </c>
      <c r="O9" s="13">
        <v>78389784.960000008</v>
      </c>
      <c r="P9" s="13">
        <v>77142628.070000008</v>
      </c>
      <c r="Q9" s="13">
        <v>77801942.099999994</v>
      </c>
      <c r="R9" s="13">
        <v>85966099.349999994</v>
      </c>
      <c r="S9" s="13">
        <v>73734101.949999988</v>
      </c>
      <c r="T9" s="13">
        <v>74228846.180000007</v>
      </c>
      <c r="U9" s="13">
        <v>82432747.239999995</v>
      </c>
      <c r="V9" s="13">
        <v>76998828.730000004</v>
      </c>
      <c r="W9" s="13">
        <v>80429824.689999998</v>
      </c>
      <c r="X9" s="13">
        <v>76171795</v>
      </c>
      <c r="Y9" s="13">
        <v>937830385.17000008</v>
      </c>
    </row>
    <row r="10" spans="1:26" x14ac:dyDescent="0.25">
      <c r="A10" s="11" t="s">
        <v>9</v>
      </c>
      <c r="B10" s="12">
        <v>1205346.06</v>
      </c>
      <c r="C10" s="13">
        <v>1070542.96</v>
      </c>
      <c r="D10" s="12">
        <v>134803.10000000009</v>
      </c>
      <c r="E10" s="23">
        <v>0.12592030870017593</v>
      </c>
      <c r="F10" s="12">
        <v>8507736.540000001</v>
      </c>
      <c r="G10" s="12">
        <v>9304177.5899999999</v>
      </c>
      <c r="H10" s="12">
        <v>-796441.04999999888</v>
      </c>
      <c r="I10" s="23">
        <v>-8.5600370618033189E-2</v>
      </c>
      <c r="L10" s="14" t="s">
        <v>9</v>
      </c>
      <c r="M10" s="13">
        <v>1480512.84</v>
      </c>
      <c r="N10" s="13">
        <v>1417441.6</v>
      </c>
      <c r="O10" s="13">
        <v>1472077.65</v>
      </c>
      <c r="P10" s="13">
        <v>1252677.1399999999</v>
      </c>
      <c r="Q10" s="13">
        <v>1158081.82</v>
      </c>
      <c r="R10" s="13">
        <v>1452843.58</v>
      </c>
      <c r="S10" s="13">
        <v>1070542.96</v>
      </c>
      <c r="T10" s="13">
        <v>1107697.24</v>
      </c>
      <c r="U10" s="13">
        <v>1249321.73</v>
      </c>
      <c r="V10" s="13">
        <v>1162104.8899999999</v>
      </c>
      <c r="W10" s="13">
        <v>1319507.1299999999</v>
      </c>
      <c r="X10" s="13">
        <v>1481544.18</v>
      </c>
      <c r="Y10" s="13">
        <v>15624352.760000002</v>
      </c>
    </row>
    <row r="11" spans="1:26" x14ac:dyDescent="0.25">
      <c r="A11" s="11" t="s">
        <v>10</v>
      </c>
      <c r="B11" s="12">
        <v>1873238.32</v>
      </c>
      <c r="C11" s="13">
        <v>2346285.5099999998</v>
      </c>
      <c r="D11" s="12">
        <v>-473047.18999999971</v>
      </c>
      <c r="E11" s="23">
        <v>-0.20161535669203351</v>
      </c>
      <c r="F11" s="12">
        <v>14072097.33</v>
      </c>
      <c r="G11" s="12">
        <v>17183970.299999997</v>
      </c>
      <c r="H11" s="12">
        <v>-3111872.9699999969</v>
      </c>
      <c r="I11" s="23">
        <v>-0.18109161711016211</v>
      </c>
      <c r="L11" s="14" t="s">
        <v>10</v>
      </c>
      <c r="M11" s="13">
        <v>2728706.96</v>
      </c>
      <c r="N11" s="13">
        <v>2635805.08</v>
      </c>
      <c r="O11" s="13">
        <v>2322085.13</v>
      </c>
      <c r="P11" s="13">
        <v>2445864.62</v>
      </c>
      <c r="Q11" s="13">
        <v>2339070.67</v>
      </c>
      <c r="R11" s="13">
        <v>2366152.33</v>
      </c>
      <c r="S11" s="13">
        <v>2346285.5099999998</v>
      </c>
      <c r="T11" s="13">
        <v>2093598.06</v>
      </c>
      <c r="U11" s="13">
        <v>2298569.96</v>
      </c>
      <c r="V11" s="13">
        <v>2231168.09</v>
      </c>
      <c r="W11" s="13">
        <v>2375178.4900000002</v>
      </c>
      <c r="X11" s="13">
        <v>2352178.0499999998</v>
      </c>
      <c r="Y11" s="13">
        <v>28534662.949999999</v>
      </c>
    </row>
    <row r="12" spans="1:26" x14ac:dyDescent="0.25">
      <c r="A12" s="11" t="s">
        <v>11</v>
      </c>
      <c r="B12" s="12">
        <v>34235.9</v>
      </c>
      <c r="C12" s="13">
        <v>28858.36</v>
      </c>
      <c r="D12" s="12">
        <v>5377.5400000000009</v>
      </c>
      <c r="E12" s="23">
        <v>0.1863425364435124</v>
      </c>
      <c r="F12" s="12">
        <v>229619.27</v>
      </c>
      <c r="G12" s="12">
        <v>220559.11</v>
      </c>
      <c r="H12" s="12">
        <v>9060.1600000000035</v>
      </c>
      <c r="I12" s="23">
        <v>4.1078149073053495E-2</v>
      </c>
      <c r="L12" s="14" t="s">
        <v>11</v>
      </c>
      <c r="M12" s="13">
        <v>31788.37</v>
      </c>
      <c r="N12" s="13">
        <v>33706.5</v>
      </c>
      <c r="O12" s="13">
        <v>42890.27</v>
      </c>
      <c r="P12" s="13">
        <v>34896.69</v>
      </c>
      <c r="Q12" s="13">
        <v>28806.63</v>
      </c>
      <c r="R12" s="13">
        <v>19612.29</v>
      </c>
      <c r="S12" s="13">
        <v>28858.36</v>
      </c>
      <c r="T12" s="13">
        <v>23870.79</v>
      </c>
      <c r="U12" s="13">
        <v>25249.84</v>
      </c>
      <c r="V12" s="13">
        <v>32188.87</v>
      </c>
      <c r="W12" s="13">
        <v>78049.23</v>
      </c>
      <c r="X12" s="13">
        <v>34645.599999999999</v>
      </c>
      <c r="Y12" s="13">
        <v>414563.43999999994</v>
      </c>
    </row>
    <row r="13" spans="1:26" x14ac:dyDescent="0.25">
      <c r="A13" s="11" t="s">
        <v>12</v>
      </c>
      <c r="B13" s="12">
        <v>479149.17</v>
      </c>
      <c r="C13" s="13">
        <v>716930.92</v>
      </c>
      <c r="D13" s="12">
        <v>-237781.75000000006</v>
      </c>
      <c r="E13" s="23">
        <v>-0.33166619456167412</v>
      </c>
      <c r="F13" s="12">
        <v>3384713.8</v>
      </c>
      <c r="G13" s="12">
        <v>4171179.4199999995</v>
      </c>
      <c r="H13" s="12">
        <v>-786465.61999999965</v>
      </c>
      <c r="I13" s="23">
        <v>-0.18854754035011032</v>
      </c>
      <c r="L13" s="14" t="s">
        <v>12</v>
      </c>
      <c r="M13" s="13">
        <v>640758.59</v>
      </c>
      <c r="N13" s="13">
        <v>575153.29</v>
      </c>
      <c r="O13" s="13">
        <v>514685.69</v>
      </c>
      <c r="P13" s="13">
        <v>541856.35</v>
      </c>
      <c r="Q13" s="13">
        <v>607169.26</v>
      </c>
      <c r="R13" s="13">
        <v>574625.31999999995</v>
      </c>
      <c r="S13" s="13">
        <v>716930.92</v>
      </c>
      <c r="T13" s="13">
        <v>421406.23</v>
      </c>
      <c r="U13" s="13">
        <v>633418.63</v>
      </c>
      <c r="V13" s="13">
        <v>528320.21</v>
      </c>
      <c r="W13" s="13">
        <v>601599.16</v>
      </c>
      <c r="X13" s="13">
        <v>535429.86</v>
      </c>
      <c r="Y13" s="13">
        <v>6891353.5099999998</v>
      </c>
    </row>
    <row r="14" spans="1:26" x14ac:dyDescent="0.25">
      <c r="A14" s="11" t="s">
        <v>13</v>
      </c>
      <c r="B14" s="12">
        <v>797468.2</v>
      </c>
      <c r="C14" s="13">
        <v>751783.14</v>
      </c>
      <c r="D14" s="12">
        <v>45685.059999999939</v>
      </c>
      <c r="E14" s="23">
        <v>6.0768933977423251E-2</v>
      </c>
      <c r="F14" s="12">
        <v>5916031.5300000003</v>
      </c>
      <c r="G14" s="12">
        <v>6309000.6399999987</v>
      </c>
      <c r="H14" s="12">
        <v>-392969.10999999847</v>
      </c>
      <c r="I14" s="23">
        <v>-6.2287061362542286E-2</v>
      </c>
      <c r="L14" s="14" t="s">
        <v>13</v>
      </c>
      <c r="M14" s="13">
        <v>926243</v>
      </c>
      <c r="N14" s="13">
        <v>953737.48</v>
      </c>
      <c r="O14" s="13">
        <v>909371.78</v>
      </c>
      <c r="P14" s="13">
        <v>1024188.69</v>
      </c>
      <c r="Q14" s="13">
        <v>908852.25</v>
      </c>
      <c r="R14" s="13">
        <v>834824.3</v>
      </c>
      <c r="S14" s="13">
        <v>751783.14</v>
      </c>
      <c r="T14" s="13">
        <v>846529.85</v>
      </c>
      <c r="U14" s="13">
        <v>1561208.04</v>
      </c>
      <c r="V14" s="13">
        <v>834696.11</v>
      </c>
      <c r="W14" s="13">
        <v>989897.59</v>
      </c>
      <c r="X14" s="13">
        <v>928088.66</v>
      </c>
      <c r="Y14" s="13">
        <v>11469420.889999997</v>
      </c>
    </row>
    <row r="15" spans="1:26" x14ac:dyDescent="0.25">
      <c r="A15" s="11" t="s">
        <v>14</v>
      </c>
      <c r="B15" s="12">
        <v>325619.95</v>
      </c>
      <c r="C15" s="13">
        <v>596773.68999999994</v>
      </c>
      <c r="D15" s="12">
        <v>-271153.73999999993</v>
      </c>
      <c r="E15" s="23">
        <v>-0.45436610987324183</v>
      </c>
      <c r="F15" s="12">
        <v>2202469.33</v>
      </c>
      <c r="G15" s="12">
        <v>2952599.5799999996</v>
      </c>
      <c r="H15" s="12">
        <v>-750130.24999999953</v>
      </c>
      <c r="I15" s="23">
        <v>-0.25405756170973909</v>
      </c>
      <c r="L15" s="14" t="s">
        <v>14</v>
      </c>
      <c r="M15" s="13">
        <v>383388.62</v>
      </c>
      <c r="N15" s="13">
        <v>422897.96</v>
      </c>
      <c r="O15" s="13">
        <v>413359.43</v>
      </c>
      <c r="P15" s="13">
        <v>466607.89</v>
      </c>
      <c r="Q15" s="13">
        <v>375743.46</v>
      </c>
      <c r="R15" s="13">
        <v>293828.53000000003</v>
      </c>
      <c r="S15" s="13">
        <v>596773.68999999994</v>
      </c>
      <c r="T15" s="13">
        <v>338701.45</v>
      </c>
      <c r="U15" s="13">
        <v>356585.76</v>
      </c>
      <c r="V15" s="13">
        <v>367703.98</v>
      </c>
      <c r="W15" s="13">
        <v>401542.47</v>
      </c>
      <c r="X15" s="13">
        <v>334929.40000000002</v>
      </c>
      <c r="Y15" s="13">
        <v>4752062.6400000006</v>
      </c>
    </row>
    <row r="16" spans="1:26" x14ac:dyDescent="0.25">
      <c r="A16" s="11" t="s">
        <v>15</v>
      </c>
      <c r="B16" s="12">
        <v>49733.43</v>
      </c>
      <c r="C16" s="13">
        <v>31692.79</v>
      </c>
      <c r="D16" s="12">
        <v>18040.64</v>
      </c>
      <c r="E16" s="23">
        <v>0.56923483227573213</v>
      </c>
      <c r="F16" s="12">
        <v>289259.71999999997</v>
      </c>
      <c r="G16" s="12">
        <v>378248.73</v>
      </c>
      <c r="H16" s="12">
        <v>-88989.010000000009</v>
      </c>
      <c r="I16" s="23">
        <v>-0.23526585271019948</v>
      </c>
      <c r="L16" s="14" t="s">
        <v>15</v>
      </c>
      <c r="M16" s="13">
        <v>72903.02</v>
      </c>
      <c r="N16" s="13">
        <v>48857.26</v>
      </c>
      <c r="O16" s="13">
        <v>53725.99</v>
      </c>
      <c r="P16" s="13">
        <v>83991.44</v>
      </c>
      <c r="Q16" s="13">
        <v>36225.360000000001</v>
      </c>
      <c r="R16" s="13">
        <v>50852.87</v>
      </c>
      <c r="S16" s="13">
        <v>31692.79</v>
      </c>
      <c r="T16" s="13">
        <v>60480.800000000003</v>
      </c>
      <c r="U16" s="13">
        <v>45319.35</v>
      </c>
      <c r="V16" s="13">
        <v>56066.48</v>
      </c>
      <c r="W16" s="13">
        <v>45897.03</v>
      </c>
      <c r="X16" s="13">
        <v>58291.199999999997</v>
      </c>
      <c r="Y16" s="13">
        <v>644303.59</v>
      </c>
    </row>
    <row r="17" spans="1:25" x14ac:dyDescent="0.25">
      <c r="A17" s="11" t="s">
        <v>16</v>
      </c>
      <c r="B17" s="12">
        <v>929964.39</v>
      </c>
      <c r="C17" s="13">
        <v>861134.5</v>
      </c>
      <c r="D17" s="12">
        <v>68829.890000000014</v>
      </c>
      <c r="E17" s="23">
        <v>7.9929314177982672E-2</v>
      </c>
      <c r="F17" s="12">
        <v>6365331.7599999998</v>
      </c>
      <c r="G17" s="12">
        <v>7024610.8700000001</v>
      </c>
      <c r="H17" s="12">
        <v>-659279.11000000034</v>
      </c>
      <c r="I17" s="23">
        <v>-9.3852758850398829E-2</v>
      </c>
      <c r="L17" s="14" t="s">
        <v>16</v>
      </c>
      <c r="M17" s="13">
        <v>1063051.1499999999</v>
      </c>
      <c r="N17" s="13">
        <v>1091966.8</v>
      </c>
      <c r="O17" s="13">
        <v>1031594.17</v>
      </c>
      <c r="P17" s="13">
        <v>999361.46</v>
      </c>
      <c r="Q17" s="13">
        <v>909436.82</v>
      </c>
      <c r="R17" s="13">
        <v>1068065.97</v>
      </c>
      <c r="S17" s="13">
        <v>861134.5</v>
      </c>
      <c r="T17" s="13">
        <v>855135.21</v>
      </c>
      <c r="U17" s="13">
        <v>1017763.42</v>
      </c>
      <c r="V17" s="13">
        <v>932336.38</v>
      </c>
      <c r="W17" s="13">
        <v>1121971.77</v>
      </c>
      <c r="X17" s="13">
        <v>1030057.01</v>
      </c>
      <c r="Y17" s="13">
        <v>11981874.66</v>
      </c>
    </row>
    <row r="18" spans="1:25" x14ac:dyDescent="0.25">
      <c r="A18" s="11" t="s">
        <v>17</v>
      </c>
      <c r="B18" s="12">
        <v>54077.38</v>
      </c>
      <c r="C18" s="13">
        <v>47396.84</v>
      </c>
      <c r="D18" s="12">
        <v>6680.5400000000009</v>
      </c>
      <c r="E18" s="23">
        <v>0.14094905905119415</v>
      </c>
      <c r="F18" s="12">
        <v>359091.35</v>
      </c>
      <c r="G18" s="12">
        <v>398860.66000000003</v>
      </c>
      <c r="H18" s="12">
        <v>-39769.310000000056</v>
      </c>
      <c r="I18" s="23">
        <v>-9.9707276220222005E-2</v>
      </c>
      <c r="L18" s="14" t="s">
        <v>17</v>
      </c>
      <c r="M18" s="13">
        <v>60008.4</v>
      </c>
      <c r="N18" s="13">
        <v>67942.460000000006</v>
      </c>
      <c r="O18" s="13">
        <v>58116.39</v>
      </c>
      <c r="P18" s="13">
        <v>63720.78</v>
      </c>
      <c r="Q18" s="13">
        <v>50288.1</v>
      </c>
      <c r="R18" s="13">
        <v>51387.69</v>
      </c>
      <c r="S18" s="13">
        <v>47396.84</v>
      </c>
      <c r="T18" s="13">
        <v>54048.65</v>
      </c>
      <c r="U18" s="13">
        <v>51969.26</v>
      </c>
      <c r="V18" s="13">
        <v>70858.539999999994</v>
      </c>
      <c r="W18" s="13">
        <v>56195.57</v>
      </c>
      <c r="X18" s="13">
        <v>66349.81</v>
      </c>
      <c r="Y18" s="13">
        <v>698282.49</v>
      </c>
    </row>
    <row r="19" spans="1:25" x14ac:dyDescent="0.25">
      <c r="A19" s="11" t="s">
        <v>18</v>
      </c>
      <c r="B19" s="12">
        <v>985240.88</v>
      </c>
      <c r="C19" s="13">
        <v>1013562.64</v>
      </c>
      <c r="D19" s="12">
        <v>-28321.760000000009</v>
      </c>
      <c r="E19" s="23">
        <v>-2.7942782105701933E-2</v>
      </c>
      <c r="F19" s="12">
        <v>7039329.2400000012</v>
      </c>
      <c r="G19" s="12">
        <v>7658273.8699999992</v>
      </c>
      <c r="H19" s="12">
        <v>-618944.62999999803</v>
      </c>
      <c r="I19" s="23">
        <v>-8.0820383353566075E-2</v>
      </c>
      <c r="L19" s="14" t="s">
        <v>18</v>
      </c>
      <c r="M19" s="13">
        <v>1251087.02</v>
      </c>
      <c r="N19" s="13">
        <v>1118074.3500000001</v>
      </c>
      <c r="O19" s="13">
        <v>1099509.98</v>
      </c>
      <c r="P19" s="13">
        <v>1005002.74</v>
      </c>
      <c r="Q19" s="13">
        <v>1087599.05</v>
      </c>
      <c r="R19" s="13">
        <v>1083438.0900000001</v>
      </c>
      <c r="S19" s="13">
        <v>1013562.64</v>
      </c>
      <c r="T19" s="13">
        <v>1041197.3</v>
      </c>
      <c r="U19" s="13">
        <v>1176563.3899999999</v>
      </c>
      <c r="V19" s="13">
        <v>1341807.93</v>
      </c>
      <c r="W19" s="13">
        <v>1258950.96</v>
      </c>
      <c r="X19" s="13">
        <v>1287807.98</v>
      </c>
      <c r="Y19" s="13">
        <v>13764601.43</v>
      </c>
    </row>
    <row r="20" spans="1:25" x14ac:dyDescent="0.25">
      <c r="A20" s="11" t="s">
        <v>19</v>
      </c>
      <c r="B20" s="12">
        <v>302331.34999999998</v>
      </c>
      <c r="C20" s="13">
        <v>196037.34</v>
      </c>
      <c r="D20" s="12">
        <v>106294.00999999998</v>
      </c>
      <c r="E20" s="23">
        <v>0.54221308042641259</v>
      </c>
      <c r="F20" s="12">
        <v>1455479.08</v>
      </c>
      <c r="G20" s="12">
        <v>1947182.2400000002</v>
      </c>
      <c r="H20" s="12">
        <v>-491703.16000000015</v>
      </c>
      <c r="I20" s="23">
        <v>-0.25252035988167193</v>
      </c>
      <c r="L20" s="14" t="s">
        <v>19</v>
      </c>
      <c r="M20" s="13">
        <v>234799.06</v>
      </c>
      <c r="N20" s="13">
        <v>226863.64</v>
      </c>
      <c r="O20" s="13">
        <v>225824.12</v>
      </c>
      <c r="P20" s="13">
        <v>458554.13</v>
      </c>
      <c r="Q20" s="13">
        <v>434958.53</v>
      </c>
      <c r="R20" s="13">
        <v>170145.42</v>
      </c>
      <c r="S20" s="13">
        <v>196037.34</v>
      </c>
      <c r="T20" s="13">
        <v>200081.08</v>
      </c>
      <c r="U20" s="13">
        <v>181745.4</v>
      </c>
      <c r="V20" s="13">
        <v>202131.57</v>
      </c>
      <c r="W20" s="13">
        <v>205182.79</v>
      </c>
      <c r="X20" s="13">
        <v>171738.97</v>
      </c>
      <c r="Y20" s="13">
        <v>2908062.0500000003</v>
      </c>
    </row>
    <row r="21" spans="1:25" x14ac:dyDescent="0.25">
      <c r="A21" s="11" t="s">
        <v>20</v>
      </c>
      <c r="B21" s="12">
        <v>366883.54</v>
      </c>
      <c r="C21" s="13">
        <v>365644.36</v>
      </c>
      <c r="D21" s="12">
        <v>1239.179999999993</v>
      </c>
      <c r="E21" s="23">
        <v>3.3890308057807675E-3</v>
      </c>
      <c r="F21" s="12">
        <v>2715471.23</v>
      </c>
      <c r="G21" s="12">
        <v>2833802.0599999996</v>
      </c>
      <c r="H21" s="12">
        <v>-118330.82999999961</v>
      </c>
      <c r="I21" s="23">
        <v>-4.1756914383780083E-2</v>
      </c>
      <c r="L21" s="14" t="s">
        <v>20</v>
      </c>
      <c r="M21" s="13">
        <v>356140.7</v>
      </c>
      <c r="N21" s="13">
        <v>453809.61</v>
      </c>
      <c r="O21" s="13">
        <v>390963.94</v>
      </c>
      <c r="P21" s="13">
        <v>357854.01</v>
      </c>
      <c r="Q21" s="13">
        <v>447421.1</v>
      </c>
      <c r="R21" s="13">
        <v>461968.34</v>
      </c>
      <c r="S21" s="13">
        <v>365644.36</v>
      </c>
      <c r="T21" s="13">
        <v>434231.7</v>
      </c>
      <c r="U21" s="13">
        <v>408066.13</v>
      </c>
      <c r="V21" s="13">
        <v>398102.34</v>
      </c>
      <c r="W21" s="13">
        <v>401377.59</v>
      </c>
      <c r="X21" s="13">
        <v>482646</v>
      </c>
      <c r="Y21" s="13">
        <v>4958225.8199999994</v>
      </c>
    </row>
    <row r="22" spans="1:25" x14ac:dyDescent="0.25">
      <c r="A22" s="11" t="s">
        <v>21</v>
      </c>
      <c r="B22" s="12">
        <v>12889365.15</v>
      </c>
      <c r="C22" s="13">
        <v>11873709.65</v>
      </c>
      <c r="D22" s="12">
        <v>1015655.5</v>
      </c>
      <c r="E22" s="23">
        <v>8.5538178879083507E-2</v>
      </c>
      <c r="F22" s="12">
        <v>92396006.200000003</v>
      </c>
      <c r="G22" s="12">
        <v>100393448.45000002</v>
      </c>
      <c r="H22" s="12">
        <v>-7997442.2500000149</v>
      </c>
      <c r="I22" s="23">
        <v>-7.9660997539924769E-2</v>
      </c>
      <c r="L22" s="14" t="s">
        <v>21</v>
      </c>
      <c r="M22" s="13">
        <v>14967264.9</v>
      </c>
      <c r="N22" s="13">
        <v>15246077.09</v>
      </c>
      <c r="O22" s="13">
        <v>14933759.720000001</v>
      </c>
      <c r="P22" s="13">
        <v>13860111.629999999</v>
      </c>
      <c r="Q22" s="13">
        <v>13564656.109999999</v>
      </c>
      <c r="R22" s="13">
        <v>15947869.350000001</v>
      </c>
      <c r="S22" s="13">
        <v>11873709.65</v>
      </c>
      <c r="T22" s="13">
        <v>12545078.369999999</v>
      </c>
      <c r="U22" s="13">
        <v>13861763.819999998</v>
      </c>
      <c r="V22" s="13">
        <v>13558157.33</v>
      </c>
      <c r="W22" s="13">
        <v>14423023.24</v>
      </c>
      <c r="X22" s="13">
        <v>14744176.370000001</v>
      </c>
      <c r="Y22" s="13">
        <v>169525647.58000004</v>
      </c>
    </row>
    <row r="23" spans="1:25" x14ac:dyDescent="0.25">
      <c r="A23" s="11" t="s">
        <v>22</v>
      </c>
      <c r="B23" s="12">
        <v>309144.96999999997</v>
      </c>
      <c r="C23" s="13">
        <v>371413.59</v>
      </c>
      <c r="D23" s="12">
        <v>-62268.620000000054</v>
      </c>
      <c r="E23" s="24">
        <v>-0.16765304683654697</v>
      </c>
      <c r="F23" s="12">
        <v>3197516.09</v>
      </c>
      <c r="G23" s="12">
        <v>3226922.7399999993</v>
      </c>
      <c r="H23" s="12">
        <v>-29406.649999999441</v>
      </c>
      <c r="I23" s="24">
        <v>-9.1129079836598289E-3</v>
      </c>
      <c r="L23" s="14" t="s">
        <v>22</v>
      </c>
      <c r="M23" s="13">
        <v>450622.98</v>
      </c>
      <c r="N23" s="13">
        <v>427365.61</v>
      </c>
      <c r="O23" s="13">
        <v>597915.25</v>
      </c>
      <c r="P23" s="13">
        <v>576380.63</v>
      </c>
      <c r="Q23" s="13">
        <v>403369.51</v>
      </c>
      <c r="R23" s="13">
        <v>399855.17</v>
      </c>
      <c r="S23" s="13">
        <v>371413.59</v>
      </c>
      <c r="T23" s="13">
        <v>387337.08</v>
      </c>
      <c r="U23" s="13">
        <v>315246.23</v>
      </c>
      <c r="V23" s="13">
        <v>449045.06</v>
      </c>
      <c r="W23" s="13">
        <v>406937.85</v>
      </c>
      <c r="X23" s="13">
        <v>383522.27</v>
      </c>
      <c r="Y23" s="13">
        <v>5169011.2299999986</v>
      </c>
    </row>
    <row r="24" spans="1:25" x14ac:dyDescent="0.25">
      <c r="B24" s="12"/>
      <c r="C24" s="15"/>
      <c r="E24" s="23"/>
      <c r="F24" s="12"/>
      <c r="G24" s="12"/>
      <c r="H24" s="12"/>
      <c r="I24" s="23"/>
      <c r="L24" s="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</row>
    <row r="25" spans="1:25" ht="15.75" thickBot="1" x14ac:dyDescent="0.3">
      <c r="A25" t="s">
        <v>5</v>
      </c>
      <c r="B25" s="16">
        <v>92555711.990000024</v>
      </c>
      <c r="C25" s="13">
        <v>96254584.190000013</v>
      </c>
      <c r="D25" s="16">
        <v>-3698872.1999999806</v>
      </c>
      <c r="E25" s="25">
        <v>-3.8428010791659188E-2</v>
      </c>
      <c r="F25" s="16">
        <v>655081384.57000029</v>
      </c>
      <c r="G25" s="16">
        <v>730437861.65999997</v>
      </c>
      <c r="H25" s="16">
        <v>-75356477.089999869</v>
      </c>
      <c r="I25" s="25">
        <v>-0.10316617065652078</v>
      </c>
      <c r="L25" s="4" t="s">
        <v>5</v>
      </c>
      <c r="M25" s="13">
        <v>106295772.10000004</v>
      </c>
      <c r="N25" s="13">
        <v>103190761.27999999</v>
      </c>
      <c r="O25" s="13">
        <v>105245529.60000001</v>
      </c>
      <c r="P25" s="13">
        <v>103024948.37999998</v>
      </c>
      <c r="Q25" s="13">
        <v>102769322.98999996</v>
      </c>
      <c r="R25" s="13">
        <v>113656943.11999999</v>
      </c>
      <c r="S25" s="13">
        <v>96254584.190000013</v>
      </c>
      <c r="T25" s="13">
        <v>96937634.230000004</v>
      </c>
      <c r="U25" s="13">
        <v>108180976.90000001</v>
      </c>
      <c r="V25" s="13">
        <v>101932589.95000002</v>
      </c>
      <c r="W25" s="13">
        <v>107005059.85999997</v>
      </c>
      <c r="X25" s="13">
        <v>102896241.55000001</v>
      </c>
      <c r="Y25" s="13">
        <v>1247390364.1500001</v>
      </c>
    </row>
    <row r="26" spans="1:25" ht="15.75" thickTop="1" x14ac:dyDescent="0.25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t="s">
        <v>23</v>
      </c>
      <c r="B27" s="12">
        <v>26011109.850000001</v>
      </c>
    </row>
    <row r="28" spans="1:25" x14ac:dyDescent="0.25">
      <c r="A28" t="s">
        <v>24</v>
      </c>
      <c r="B28" s="12">
        <v>0</v>
      </c>
      <c r="M28" s="12"/>
    </row>
    <row r="29" spans="1:25" x14ac:dyDescent="0.25">
      <c r="A29" t="s">
        <v>25</v>
      </c>
      <c r="B29" s="12">
        <v>2083163.88</v>
      </c>
      <c r="L29" s="1" t="s">
        <v>28</v>
      </c>
    </row>
    <row r="30" spans="1:25" ht="15.75" thickBot="1" x14ac:dyDescent="0.3">
      <c r="A30" t="s">
        <v>5</v>
      </c>
      <c r="B30" s="16">
        <v>116483657.96000004</v>
      </c>
    </row>
    <row r="31" spans="1:25" ht="15.75" thickTop="1" x14ac:dyDescent="0.25"/>
    <row r="32" spans="1:25" ht="15.75" thickBot="1" x14ac:dyDescent="0.3">
      <c r="M32" s="17">
        <v>45474</v>
      </c>
      <c r="N32" s="17">
        <v>45505</v>
      </c>
      <c r="O32" s="17">
        <v>45536</v>
      </c>
      <c r="P32" s="17">
        <v>45566</v>
      </c>
      <c r="Q32" s="17">
        <v>45597</v>
      </c>
      <c r="R32" s="17">
        <v>45627</v>
      </c>
      <c r="S32" s="17">
        <v>45658</v>
      </c>
      <c r="T32" s="17">
        <v>45689</v>
      </c>
      <c r="U32" s="17">
        <v>45717</v>
      </c>
      <c r="V32" s="17">
        <v>45748</v>
      </c>
      <c r="W32" s="17">
        <v>45778</v>
      </c>
      <c r="X32" s="17">
        <v>45809</v>
      </c>
      <c r="Y32" s="18" t="s">
        <v>5</v>
      </c>
    </row>
    <row r="33" spans="2:25" x14ac:dyDescent="0.25">
      <c r="B33" s="12"/>
    </row>
    <row r="34" spans="2:25" x14ac:dyDescent="0.25">
      <c r="L34" s="11" t="s">
        <v>6</v>
      </c>
      <c r="M34" s="19">
        <v>2228089.46</v>
      </c>
      <c r="N34" s="19">
        <v>2212002.54</v>
      </c>
      <c r="O34" s="19">
        <v>2219196.3199999998</v>
      </c>
      <c r="P34" s="19">
        <v>2119634.7999999998</v>
      </c>
      <c r="Q34" s="19">
        <v>831220.31</v>
      </c>
      <c r="R34" s="19">
        <v>2537930.73</v>
      </c>
      <c r="S34" s="19">
        <v>1929235.44</v>
      </c>
      <c r="T34" s="19"/>
      <c r="U34" s="19"/>
      <c r="V34" s="19"/>
      <c r="W34" s="19"/>
      <c r="X34" s="19"/>
      <c r="Y34" s="20">
        <v>14077309.600000001</v>
      </c>
    </row>
    <row r="35" spans="2:25" x14ac:dyDescent="0.25">
      <c r="L35" s="11" t="s">
        <v>7</v>
      </c>
      <c r="M35" s="19">
        <v>481166.04</v>
      </c>
      <c r="N35" s="19">
        <v>479831.92</v>
      </c>
      <c r="O35" s="19">
        <v>482491.24</v>
      </c>
      <c r="P35" s="19">
        <v>459262.64</v>
      </c>
      <c r="Q35" s="19">
        <v>234468.39</v>
      </c>
      <c r="R35" s="19">
        <v>444345.39</v>
      </c>
      <c r="S35" s="19">
        <v>515609.51</v>
      </c>
      <c r="T35" s="19"/>
      <c r="U35" s="19"/>
      <c r="V35" s="19"/>
      <c r="W35" s="19"/>
      <c r="X35" s="19"/>
      <c r="Y35" s="20">
        <v>3097175.13</v>
      </c>
    </row>
    <row r="36" spans="2:25" x14ac:dyDescent="0.25">
      <c r="L36" s="11" t="s">
        <v>8</v>
      </c>
      <c r="M36" s="19">
        <v>74363557.409999996</v>
      </c>
      <c r="N36" s="19">
        <v>74295381.930000007</v>
      </c>
      <c r="O36" s="19">
        <v>76237874.699999988</v>
      </c>
      <c r="P36" s="19">
        <v>74635896.439999998</v>
      </c>
      <c r="Q36" s="19">
        <v>35584285.609999999</v>
      </c>
      <c r="R36" s="19">
        <v>85150682.930000007</v>
      </c>
      <c r="S36" s="19">
        <v>69509068.350000009</v>
      </c>
      <c r="T36" s="19"/>
      <c r="U36" s="19"/>
      <c r="V36" s="19"/>
      <c r="W36" s="19"/>
      <c r="X36" s="19"/>
      <c r="Y36" s="20">
        <v>489776747.37000006</v>
      </c>
    </row>
    <row r="37" spans="2:25" x14ac:dyDescent="0.25">
      <c r="L37" s="11" t="s">
        <v>9</v>
      </c>
      <c r="M37" s="19">
        <v>1496178.5</v>
      </c>
      <c r="N37" s="19">
        <v>1435284</v>
      </c>
      <c r="O37" s="19">
        <v>1419213.04</v>
      </c>
      <c r="P37" s="19">
        <v>1142982.42</v>
      </c>
      <c r="Q37" s="19">
        <v>631884.28</v>
      </c>
      <c r="R37" s="19">
        <v>1176848.24</v>
      </c>
      <c r="S37" s="19">
        <v>1205346.06</v>
      </c>
      <c r="T37" s="19"/>
      <c r="U37" s="19"/>
      <c r="V37" s="19"/>
      <c r="W37" s="19"/>
      <c r="X37" s="19"/>
      <c r="Y37" s="20">
        <v>8507736.540000001</v>
      </c>
    </row>
    <row r="38" spans="2:25" x14ac:dyDescent="0.25">
      <c r="L38" s="11" t="s">
        <v>10</v>
      </c>
      <c r="M38" s="19">
        <v>2352776.7799999998</v>
      </c>
      <c r="N38" s="19">
        <v>2335292.67</v>
      </c>
      <c r="O38" s="19">
        <v>2162038.58</v>
      </c>
      <c r="P38" s="19">
        <v>2352937.25</v>
      </c>
      <c r="Q38" s="19">
        <v>862886.48</v>
      </c>
      <c r="R38" s="19">
        <v>2132927.25</v>
      </c>
      <c r="S38" s="19">
        <v>1873238.32</v>
      </c>
      <c r="T38" s="19"/>
      <c r="U38" s="19"/>
      <c r="V38" s="19"/>
      <c r="W38" s="19"/>
      <c r="X38" s="19"/>
      <c r="Y38" s="20">
        <v>14072097.33</v>
      </c>
    </row>
    <row r="39" spans="2:25" x14ac:dyDescent="0.25">
      <c r="L39" s="11" t="s">
        <v>11</v>
      </c>
      <c r="M39" s="19">
        <v>31541.279999999999</v>
      </c>
      <c r="N39" s="19">
        <v>27953.07</v>
      </c>
      <c r="O39" s="19">
        <v>40771.68</v>
      </c>
      <c r="P39" s="19">
        <v>37859.1</v>
      </c>
      <c r="Q39" s="19">
        <v>20587.57</v>
      </c>
      <c r="R39" s="19">
        <v>36670.67</v>
      </c>
      <c r="S39" s="19">
        <v>34235.9</v>
      </c>
      <c r="T39" s="19"/>
      <c r="U39" s="19"/>
      <c r="V39" s="19"/>
      <c r="W39" s="19"/>
      <c r="X39" s="19"/>
      <c r="Y39" s="20">
        <v>229619.27</v>
      </c>
    </row>
    <row r="40" spans="2:25" x14ac:dyDescent="0.25">
      <c r="L40" s="11" t="s">
        <v>12</v>
      </c>
      <c r="M40" s="19">
        <v>613350.86</v>
      </c>
      <c r="N40" s="19">
        <v>548665.42000000004</v>
      </c>
      <c r="O40" s="19">
        <v>517039.25</v>
      </c>
      <c r="P40" s="19">
        <v>573179.86</v>
      </c>
      <c r="Q40" s="19">
        <v>112350.25</v>
      </c>
      <c r="R40" s="19">
        <v>540978.99</v>
      </c>
      <c r="S40" s="19">
        <v>479149.17</v>
      </c>
      <c r="T40" s="19"/>
      <c r="U40" s="19"/>
      <c r="V40" s="19"/>
      <c r="W40" s="19"/>
      <c r="X40" s="19"/>
      <c r="Y40" s="20">
        <v>3384713.8</v>
      </c>
    </row>
    <row r="41" spans="2:25" x14ac:dyDescent="0.25">
      <c r="L41" s="11" t="s">
        <v>13</v>
      </c>
      <c r="M41" s="19">
        <v>976611.11</v>
      </c>
      <c r="N41" s="19">
        <v>1069188.18</v>
      </c>
      <c r="O41" s="19">
        <v>894385.33</v>
      </c>
      <c r="P41" s="19">
        <v>943972.60000000009</v>
      </c>
      <c r="Q41" s="19">
        <v>371282.14</v>
      </c>
      <c r="R41" s="19">
        <v>863123.97</v>
      </c>
      <c r="S41" s="19">
        <v>797468.2</v>
      </c>
      <c r="T41" s="19"/>
      <c r="U41" s="19"/>
      <c r="V41" s="19"/>
      <c r="W41" s="19"/>
      <c r="X41" s="19"/>
      <c r="Y41" s="20">
        <v>5916031.5300000003</v>
      </c>
    </row>
    <row r="42" spans="2:25" x14ac:dyDescent="0.25">
      <c r="L42" s="11" t="s">
        <v>14</v>
      </c>
      <c r="M42" s="19">
        <v>396944.72</v>
      </c>
      <c r="N42" s="19">
        <v>381458.07</v>
      </c>
      <c r="O42" s="19">
        <v>318752.31</v>
      </c>
      <c r="P42" s="19">
        <v>354860.07</v>
      </c>
      <c r="Q42" s="19">
        <v>91010.25</v>
      </c>
      <c r="R42" s="19">
        <v>333823.96000000002</v>
      </c>
      <c r="S42" s="19">
        <v>325619.95</v>
      </c>
      <c r="T42" s="19"/>
      <c r="U42" s="19"/>
      <c r="V42" s="19"/>
      <c r="W42" s="19"/>
      <c r="X42" s="19"/>
      <c r="Y42" s="20">
        <v>2202469.33</v>
      </c>
    </row>
    <row r="43" spans="2:25" x14ac:dyDescent="0.25">
      <c r="L43" s="11" t="s">
        <v>15</v>
      </c>
      <c r="M43" s="19">
        <v>45299.82</v>
      </c>
      <c r="N43" s="19">
        <v>52389.96</v>
      </c>
      <c r="O43" s="19">
        <v>43512.97</v>
      </c>
      <c r="P43" s="19">
        <v>35233.67</v>
      </c>
      <c r="Q43" s="19">
        <v>19938.79</v>
      </c>
      <c r="R43" s="19">
        <v>43151.08</v>
      </c>
      <c r="S43" s="19">
        <v>49733.43</v>
      </c>
      <c r="T43" s="19"/>
      <c r="U43" s="19"/>
      <c r="V43" s="19"/>
      <c r="W43" s="19"/>
      <c r="X43" s="19"/>
      <c r="Y43" s="20">
        <v>289259.71999999997</v>
      </c>
    </row>
    <row r="44" spans="2:25" x14ac:dyDescent="0.25">
      <c r="L44" s="11" t="s">
        <v>16</v>
      </c>
      <c r="M44" s="19">
        <v>928695.36</v>
      </c>
      <c r="N44" s="19">
        <v>1113953.96</v>
      </c>
      <c r="O44" s="19">
        <v>1049319.93</v>
      </c>
      <c r="P44" s="19">
        <v>931143.9</v>
      </c>
      <c r="Q44" s="19">
        <v>406213.84</v>
      </c>
      <c r="R44" s="19">
        <v>1006040.38</v>
      </c>
      <c r="S44" s="19">
        <v>929964.39</v>
      </c>
      <c r="T44" s="19"/>
      <c r="U44" s="19"/>
      <c r="V44" s="19"/>
      <c r="W44" s="19"/>
      <c r="X44" s="19"/>
      <c r="Y44" s="20">
        <v>6365331.7599999998</v>
      </c>
    </row>
    <row r="45" spans="2:25" x14ac:dyDescent="0.25">
      <c r="L45" s="11" t="s">
        <v>17</v>
      </c>
      <c r="M45" s="19">
        <v>56165.18</v>
      </c>
      <c r="N45" s="19">
        <v>72538.399999999994</v>
      </c>
      <c r="O45" s="19">
        <v>60256.65</v>
      </c>
      <c r="P45" s="19">
        <v>50875.49</v>
      </c>
      <c r="Q45" s="19">
        <v>19079.560000000001</v>
      </c>
      <c r="R45" s="19">
        <v>46098.69</v>
      </c>
      <c r="S45" s="19">
        <v>54077.38</v>
      </c>
      <c r="T45" s="19"/>
      <c r="U45" s="19"/>
      <c r="V45" s="19"/>
      <c r="W45" s="19"/>
      <c r="X45" s="19"/>
      <c r="Y45" s="20">
        <v>359091.35</v>
      </c>
    </row>
    <row r="46" spans="2:25" x14ac:dyDescent="0.25">
      <c r="L46" s="11" t="s">
        <v>18</v>
      </c>
      <c r="M46" s="19">
        <v>1149372.31</v>
      </c>
      <c r="N46" s="19">
        <v>1184819.6000000001</v>
      </c>
      <c r="O46" s="19">
        <v>1111100.75</v>
      </c>
      <c r="P46" s="19">
        <v>1018195.4400000001</v>
      </c>
      <c r="Q46" s="19">
        <v>500078.74</v>
      </c>
      <c r="R46" s="19">
        <v>1090521.52</v>
      </c>
      <c r="S46" s="19">
        <v>985240.88</v>
      </c>
      <c r="T46" s="19"/>
      <c r="U46" s="19"/>
      <c r="V46" s="19"/>
      <c r="W46" s="19"/>
      <c r="X46" s="19"/>
      <c r="Y46" s="20">
        <v>7039329.2400000012</v>
      </c>
    </row>
    <row r="47" spans="2:25" x14ac:dyDescent="0.25">
      <c r="L47" s="11" t="s">
        <v>19</v>
      </c>
      <c r="M47" s="19">
        <v>151997.46</v>
      </c>
      <c r="N47" s="19">
        <v>272417.27</v>
      </c>
      <c r="O47" s="19">
        <v>246658.68</v>
      </c>
      <c r="P47" s="19">
        <v>229523.44</v>
      </c>
      <c r="Q47" s="19">
        <v>66407.42</v>
      </c>
      <c r="R47" s="19">
        <v>186143.46</v>
      </c>
      <c r="S47" s="19">
        <v>302331.34999999998</v>
      </c>
      <c r="T47" s="19"/>
      <c r="U47" s="19"/>
      <c r="V47" s="19"/>
      <c r="W47" s="19"/>
      <c r="X47" s="19"/>
      <c r="Y47" s="20">
        <v>1455479.08</v>
      </c>
    </row>
    <row r="48" spans="2:25" x14ac:dyDescent="0.25">
      <c r="L48" s="11" t="s">
        <v>20</v>
      </c>
      <c r="M48" s="19">
        <v>376050.68</v>
      </c>
      <c r="N48" s="19">
        <v>460344.7</v>
      </c>
      <c r="O48" s="19">
        <v>428864.02</v>
      </c>
      <c r="P48" s="19">
        <v>418594.6</v>
      </c>
      <c r="Q48" s="19">
        <v>228834.9</v>
      </c>
      <c r="R48" s="19">
        <v>435898.79</v>
      </c>
      <c r="S48" s="19">
        <v>366883.54</v>
      </c>
      <c r="T48" s="19"/>
      <c r="U48" s="19"/>
      <c r="V48" s="19"/>
      <c r="W48" s="19"/>
      <c r="X48" s="19"/>
      <c r="Y48" s="20">
        <v>2715471.23</v>
      </c>
    </row>
    <row r="49" spans="12:25" x14ac:dyDescent="0.25">
      <c r="L49" s="11" t="s">
        <v>21</v>
      </c>
      <c r="M49" s="19">
        <v>14705632.17</v>
      </c>
      <c r="N49" s="19">
        <v>15048599.399999999</v>
      </c>
      <c r="O49" s="19">
        <v>14758705.1</v>
      </c>
      <c r="P49" s="19">
        <v>13710024.529999999</v>
      </c>
      <c r="Q49" s="19">
        <v>5934307.1900000004</v>
      </c>
      <c r="R49" s="19">
        <v>15349372.66</v>
      </c>
      <c r="S49" s="19">
        <v>12889365.15</v>
      </c>
      <c r="T49" s="19"/>
      <c r="U49" s="19"/>
      <c r="V49" s="19"/>
      <c r="W49" s="19"/>
      <c r="X49" s="19"/>
      <c r="Y49" s="20">
        <v>92396006.200000003</v>
      </c>
    </row>
    <row r="50" spans="12:25" x14ac:dyDescent="0.25">
      <c r="L50" s="11" t="s">
        <v>22</v>
      </c>
      <c r="M50" s="21">
        <v>884557.2</v>
      </c>
      <c r="N50" s="21">
        <v>424765.28</v>
      </c>
      <c r="O50" s="21">
        <v>488543.7</v>
      </c>
      <c r="P50" s="21">
        <v>552666.82000000007</v>
      </c>
      <c r="Q50" s="21">
        <v>163205.22</v>
      </c>
      <c r="R50" s="21">
        <v>374632.9</v>
      </c>
      <c r="S50" s="21">
        <v>309144.96999999997</v>
      </c>
      <c r="T50" s="21"/>
      <c r="U50" s="21"/>
      <c r="V50" s="21"/>
      <c r="W50" s="21"/>
      <c r="X50" s="21"/>
      <c r="Y50" s="22">
        <v>3197516.09</v>
      </c>
    </row>
    <row r="52" spans="12:25" x14ac:dyDescent="0.25">
      <c r="L52" t="s">
        <v>5</v>
      </c>
      <c r="M52" s="20">
        <v>101237986.34</v>
      </c>
      <c r="N52" s="20">
        <v>101414886.36999997</v>
      </c>
      <c r="O52" s="20">
        <v>102478724.25000001</v>
      </c>
      <c r="P52" s="20">
        <v>99566843.069999963</v>
      </c>
      <c r="Q52" s="20">
        <v>46078040.940000005</v>
      </c>
      <c r="R52" s="20">
        <v>111749191.60999998</v>
      </c>
      <c r="S52" s="20">
        <v>92555711.990000024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655081384.57000029</v>
      </c>
    </row>
  </sheetData>
  <mergeCells count="2">
    <mergeCell ref="D3:E3"/>
    <mergeCell ref="H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1810-C4B8-4F04-90EE-B4CE29164BFD}">
  <dimension ref="A2:Z52"/>
  <sheetViews>
    <sheetView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2" spans="1:26" x14ac:dyDescent="0.25">
      <c r="L2" s="1" t="s">
        <v>26</v>
      </c>
    </row>
    <row r="3" spans="1:26" x14ac:dyDescent="0.25">
      <c r="B3" s="2" t="s">
        <v>27</v>
      </c>
      <c r="C3" s="2" t="s">
        <v>0</v>
      </c>
      <c r="D3" s="33" t="s">
        <v>1</v>
      </c>
      <c r="E3" s="33"/>
      <c r="F3" s="2" t="s">
        <v>27</v>
      </c>
      <c r="G3" s="2" t="s">
        <v>0</v>
      </c>
      <c r="H3" s="33" t="s">
        <v>1</v>
      </c>
      <c r="I3" s="33"/>
    </row>
    <row r="4" spans="1:26" x14ac:dyDescent="0.25">
      <c r="B4" s="29"/>
      <c r="C4" s="29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6" ht="15.75" thickBot="1" x14ac:dyDescent="0.3">
      <c r="B5" s="5" t="s">
        <v>34</v>
      </c>
      <c r="C5" s="6">
        <v>45323</v>
      </c>
      <c r="D5" s="5" t="s">
        <v>2</v>
      </c>
      <c r="E5" s="5" t="s">
        <v>3</v>
      </c>
      <c r="F5" s="5" t="s">
        <v>4</v>
      </c>
      <c r="G5" s="5" t="s">
        <v>4</v>
      </c>
      <c r="H5" s="5" t="s">
        <v>2</v>
      </c>
      <c r="I5" s="5" t="s">
        <v>3</v>
      </c>
      <c r="L5" s="4"/>
      <c r="M5" s="6">
        <v>45108</v>
      </c>
      <c r="N5" s="6">
        <v>45139</v>
      </c>
      <c r="O5" s="6">
        <v>45170</v>
      </c>
      <c r="P5" s="6">
        <v>45200</v>
      </c>
      <c r="Q5" s="6">
        <v>45231</v>
      </c>
      <c r="R5" s="6">
        <v>45261</v>
      </c>
      <c r="S5" s="6">
        <v>45292</v>
      </c>
      <c r="T5" s="6">
        <v>45323</v>
      </c>
      <c r="U5" s="6">
        <v>45352</v>
      </c>
      <c r="V5" s="6">
        <v>45383</v>
      </c>
      <c r="W5" s="6">
        <v>45413</v>
      </c>
      <c r="X5" s="6">
        <v>45444</v>
      </c>
      <c r="Y5" s="7" t="s">
        <v>5</v>
      </c>
      <c r="Z5" s="8"/>
    </row>
    <row r="6" spans="1:26" x14ac:dyDescent="0.25">
      <c r="C6" s="9"/>
      <c r="L6" s="4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10"/>
    </row>
    <row r="7" spans="1:26" x14ac:dyDescent="0.25">
      <c r="A7" s="11" t="s">
        <v>6</v>
      </c>
      <c r="B7" s="12">
        <v>1655636.08</v>
      </c>
      <c r="C7" s="13">
        <v>1875829.58</v>
      </c>
      <c r="D7" s="12">
        <v>-220193.5</v>
      </c>
      <c r="E7" s="23">
        <v>-0.11738459737904335</v>
      </c>
      <c r="F7" s="12">
        <v>15732945.680000002</v>
      </c>
      <c r="G7" s="12">
        <v>17229138.43</v>
      </c>
      <c r="H7" s="12">
        <v>-1496192.7499999981</v>
      </c>
      <c r="I7" s="23">
        <v>-8.6840833978951218E-2</v>
      </c>
      <c r="L7" s="14" t="s">
        <v>6</v>
      </c>
      <c r="M7" s="13">
        <v>2270797.1</v>
      </c>
      <c r="N7" s="13">
        <v>2297838.0099999998</v>
      </c>
      <c r="O7" s="13">
        <v>2307816.0299999998</v>
      </c>
      <c r="P7" s="13">
        <v>2205973.69</v>
      </c>
      <c r="Q7" s="13">
        <v>2133706.2799999998</v>
      </c>
      <c r="R7" s="13">
        <v>2348208.15</v>
      </c>
      <c r="S7" s="13">
        <v>1788969.59</v>
      </c>
      <c r="T7" s="13">
        <v>1875829.58</v>
      </c>
      <c r="U7" s="13">
        <v>2079077.53</v>
      </c>
      <c r="V7" s="13">
        <v>2247774.54</v>
      </c>
      <c r="W7" s="13">
        <v>2362874.89</v>
      </c>
      <c r="X7" s="13">
        <v>2303427.85</v>
      </c>
      <c r="Y7" s="13">
        <v>26222293.240000002</v>
      </c>
    </row>
    <row r="8" spans="1:26" x14ac:dyDescent="0.25">
      <c r="A8" s="11" t="s">
        <v>7</v>
      </c>
      <c r="B8" s="12">
        <v>472348.05</v>
      </c>
      <c r="C8" s="13">
        <v>423564.66</v>
      </c>
      <c r="D8" s="12">
        <v>48783.390000000014</v>
      </c>
      <c r="E8" s="23">
        <v>0.11517341885888217</v>
      </c>
      <c r="F8" s="12">
        <v>3569523.1799999997</v>
      </c>
      <c r="G8" s="12">
        <v>3936937.88</v>
      </c>
      <c r="H8" s="12">
        <v>-367414.70000000019</v>
      </c>
      <c r="I8" s="23">
        <v>-9.3324992976521179E-2</v>
      </c>
      <c r="L8" s="14" t="s">
        <v>7</v>
      </c>
      <c r="M8" s="13">
        <v>529837.24</v>
      </c>
      <c r="N8" s="13">
        <v>487299.79</v>
      </c>
      <c r="O8" s="13">
        <v>482049.1</v>
      </c>
      <c r="P8" s="13">
        <v>505278.42</v>
      </c>
      <c r="Q8" s="13">
        <v>481995.94</v>
      </c>
      <c r="R8" s="13">
        <v>567166.37</v>
      </c>
      <c r="S8" s="13">
        <v>459746.36</v>
      </c>
      <c r="T8" s="13">
        <v>423564.66</v>
      </c>
      <c r="U8" s="13">
        <v>486361.17</v>
      </c>
      <c r="V8" s="13">
        <v>521298.9</v>
      </c>
      <c r="W8" s="13">
        <v>527049.41</v>
      </c>
      <c r="X8" s="13">
        <v>529613.34</v>
      </c>
      <c r="Y8" s="13">
        <v>6001260.7000000002</v>
      </c>
    </row>
    <row r="9" spans="1:26" x14ac:dyDescent="0.25">
      <c r="A9" s="11" t="s">
        <v>8</v>
      </c>
      <c r="B9" s="12">
        <v>73406195.959999993</v>
      </c>
      <c r="C9" s="13">
        <v>74228846.180000007</v>
      </c>
      <c r="D9" s="12">
        <v>-822650.22000001371</v>
      </c>
      <c r="E9" s="23">
        <v>-1.1082621680594923E-2</v>
      </c>
      <c r="F9" s="12">
        <v>563182943.33000004</v>
      </c>
      <c r="G9" s="12">
        <v>621797189.50999999</v>
      </c>
      <c r="H9" s="12">
        <v>-58614246.179999948</v>
      </c>
      <c r="I9" s="23">
        <v>-9.4265858979179717E-2</v>
      </c>
      <c r="L9" s="14" t="s">
        <v>8</v>
      </c>
      <c r="M9" s="13">
        <v>78847862.150000006</v>
      </c>
      <c r="N9" s="13">
        <v>75685924.75</v>
      </c>
      <c r="O9" s="13">
        <v>78389784.960000008</v>
      </c>
      <c r="P9" s="13">
        <v>77142628.070000008</v>
      </c>
      <c r="Q9" s="13">
        <v>77801942.099999994</v>
      </c>
      <c r="R9" s="13">
        <v>85966099.349999994</v>
      </c>
      <c r="S9" s="13">
        <v>73734101.949999988</v>
      </c>
      <c r="T9" s="13">
        <v>74228846.180000007</v>
      </c>
      <c r="U9" s="13">
        <v>82432747.239999995</v>
      </c>
      <c r="V9" s="13">
        <v>76998828.730000004</v>
      </c>
      <c r="W9" s="13">
        <v>80429824.689999998</v>
      </c>
      <c r="X9" s="13">
        <v>76171795</v>
      </c>
      <c r="Y9" s="13">
        <v>937830385.17000008</v>
      </c>
    </row>
    <row r="10" spans="1:26" x14ac:dyDescent="0.25">
      <c r="A10" s="11" t="s">
        <v>9</v>
      </c>
      <c r="B10" s="12">
        <v>1353487.94</v>
      </c>
      <c r="C10" s="13">
        <v>1107697.24</v>
      </c>
      <c r="D10" s="12">
        <v>245790.69999999995</v>
      </c>
      <c r="E10" s="23">
        <v>0.22189339390247101</v>
      </c>
      <c r="F10" s="12">
        <v>9861224.4800000004</v>
      </c>
      <c r="G10" s="12">
        <v>10411874.83</v>
      </c>
      <c r="H10" s="12">
        <v>-550650.34999999963</v>
      </c>
      <c r="I10" s="23">
        <v>-5.2886762373803874E-2</v>
      </c>
      <c r="L10" s="14" t="s">
        <v>9</v>
      </c>
      <c r="M10" s="13">
        <v>1480512.84</v>
      </c>
      <c r="N10" s="13">
        <v>1417441.6</v>
      </c>
      <c r="O10" s="13">
        <v>1472077.65</v>
      </c>
      <c r="P10" s="13">
        <v>1252677.1399999999</v>
      </c>
      <c r="Q10" s="13">
        <v>1158081.82</v>
      </c>
      <c r="R10" s="13">
        <v>1452843.58</v>
      </c>
      <c r="S10" s="13">
        <v>1070542.96</v>
      </c>
      <c r="T10" s="13">
        <v>1107697.24</v>
      </c>
      <c r="U10" s="13">
        <v>1249321.73</v>
      </c>
      <c r="V10" s="13">
        <v>1162104.8899999999</v>
      </c>
      <c r="W10" s="13">
        <v>1319507.1299999999</v>
      </c>
      <c r="X10" s="13">
        <v>1481544.18</v>
      </c>
      <c r="Y10" s="13">
        <v>15624352.760000002</v>
      </c>
    </row>
    <row r="11" spans="1:26" x14ac:dyDescent="0.25">
      <c r="A11" s="11" t="s">
        <v>10</v>
      </c>
      <c r="B11" s="12">
        <v>2428417.27</v>
      </c>
      <c r="C11" s="13">
        <v>2093598.06</v>
      </c>
      <c r="D11" s="12">
        <v>334819.20999999996</v>
      </c>
      <c r="E11" s="23">
        <v>0.1599252580507263</v>
      </c>
      <c r="F11" s="12">
        <v>16500514.6</v>
      </c>
      <c r="G11" s="12">
        <v>19277568.359999996</v>
      </c>
      <c r="H11" s="12">
        <v>-2777053.7599999961</v>
      </c>
      <c r="I11" s="23">
        <v>-0.14405622680930266</v>
      </c>
      <c r="L11" s="14" t="s">
        <v>10</v>
      </c>
      <c r="M11" s="13">
        <v>2728706.96</v>
      </c>
      <c r="N11" s="13">
        <v>2635805.08</v>
      </c>
      <c r="O11" s="13">
        <v>2322085.13</v>
      </c>
      <c r="P11" s="13">
        <v>2445864.62</v>
      </c>
      <c r="Q11" s="13">
        <v>2339070.67</v>
      </c>
      <c r="R11" s="13">
        <v>2366152.33</v>
      </c>
      <c r="S11" s="13">
        <v>2346285.5099999998</v>
      </c>
      <c r="T11" s="13">
        <v>2093598.06</v>
      </c>
      <c r="U11" s="13">
        <v>2298569.96</v>
      </c>
      <c r="V11" s="13">
        <v>2231168.09</v>
      </c>
      <c r="W11" s="13">
        <v>2375178.4900000002</v>
      </c>
      <c r="X11" s="13">
        <v>2352178.0499999998</v>
      </c>
      <c r="Y11" s="13">
        <v>28534662.949999999</v>
      </c>
    </row>
    <row r="12" spans="1:26" x14ac:dyDescent="0.25">
      <c r="A12" s="11" t="s">
        <v>11</v>
      </c>
      <c r="B12" s="12">
        <v>25382.639999999999</v>
      </c>
      <c r="C12" s="13">
        <v>23870.79</v>
      </c>
      <c r="D12" s="12">
        <v>1511.8499999999985</v>
      </c>
      <c r="E12" s="23">
        <v>6.3334728343720448E-2</v>
      </c>
      <c r="F12" s="12">
        <v>255001.90999999997</v>
      </c>
      <c r="G12" s="12">
        <v>244429.9</v>
      </c>
      <c r="H12" s="12">
        <v>10572.00999999998</v>
      </c>
      <c r="I12" s="23">
        <v>4.3251705294646767E-2</v>
      </c>
      <c r="L12" s="14" t="s">
        <v>11</v>
      </c>
      <c r="M12" s="13">
        <v>31788.37</v>
      </c>
      <c r="N12" s="13">
        <v>33706.5</v>
      </c>
      <c r="O12" s="13">
        <v>42890.27</v>
      </c>
      <c r="P12" s="13">
        <v>34896.69</v>
      </c>
      <c r="Q12" s="13">
        <v>28806.63</v>
      </c>
      <c r="R12" s="13">
        <v>19612.29</v>
      </c>
      <c r="S12" s="13">
        <v>28858.36</v>
      </c>
      <c r="T12" s="13">
        <v>23870.79</v>
      </c>
      <c r="U12" s="13">
        <v>25249.84</v>
      </c>
      <c r="V12" s="13">
        <v>32188.87</v>
      </c>
      <c r="W12" s="13">
        <v>78049.23</v>
      </c>
      <c r="X12" s="13">
        <v>34645.599999999999</v>
      </c>
      <c r="Y12" s="13">
        <v>414563.43999999994</v>
      </c>
    </row>
    <row r="13" spans="1:26" x14ac:dyDescent="0.25">
      <c r="A13" s="11" t="s">
        <v>12</v>
      </c>
      <c r="B13" s="12">
        <v>651100.61</v>
      </c>
      <c r="C13" s="13">
        <v>421406.23</v>
      </c>
      <c r="D13" s="12">
        <v>229694.38</v>
      </c>
      <c r="E13" s="23">
        <v>0.54506640777474979</v>
      </c>
      <c r="F13" s="12">
        <v>4035814.4099999997</v>
      </c>
      <c r="G13" s="12">
        <v>4592585.6499999994</v>
      </c>
      <c r="H13" s="12">
        <v>-556771.23999999976</v>
      </c>
      <c r="I13" s="23">
        <v>-0.12123263068594047</v>
      </c>
      <c r="L13" s="14" t="s">
        <v>12</v>
      </c>
      <c r="M13" s="13">
        <v>640758.59</v>
      </c>
      <c r="N13" s="13">
        <v>575153.29</v>
      </c>
      <c r="O13" s="13">
        <v>514685.69</v>
      </c>
      <c r="P13" s="13">
        <v>541856.35</v>
      </c>
      <c r="Q13" s="13">
        <v>607169.26</v>
      </c>
      <c r="R13" s="13">
        <v>574625.31999999995</v>
      </c>
      <c r="S13" s="13">
        <v>716930.92</v>
      </c>
      <c r="T13" s="13">
        <v>421406.23</v>
      </c>
      <c r="U13" s="13">
        <v>633418.63</v>
      </c>
      <c r="V13" s="13">
        <v>528320.21</v>
      </c>
      <c r="W13" s="13">
        <v>601599.16</v>
      </c>
      <c r="X13" s="13">
        <v>535429.86</v>
      </c>
      <c r="Y13" s="13">
        <v>6891353.5099999998</v>
      </c>
    </row>
    <row r="14" spans="1:26" x14ac:dyDescent="0.25">
      <c r="A14" s="11" t="s">
        <v>13</v>
      </c>
      <c r="B14" s="12">
        <v>903210.4</v>
      </c>
      <c r="C14" s="13">
        <v>846529.85</v>
      </c>
      <c r="D14" s="12">
        <v>56680.550000000047</v>
      </c>
      <c r="E14" s="23">
        <v>6.6956351273378067E-2</v>
      </c>
      <c r="F14" s="12">
        <v>6819241.9300000006</v>
      </c>
      <c r="G14" s="12">
        <v>7155530.4899999984</v>
      </c>
      <c r="H14" s="12">
        <v>-336288.55999999773</v>
      </c>
      <c r="I14" s="23">
        <v>-4.6997013075406213E-2</v>
      </c>
      <c r="L14" s="14" t="s">
        <v>13</v>
      </c>
      <c r="M14" s="13">
        <v>926243</v>
      </c>
      <c r="N14" s="13">
        <v>953737.48</v>
      </c>
      <c r="O14" s="13">
        <v>909371.78</v>
      </c>
      <c r="P14" s="13">
        <v>1024188.69</v>
      </c>
      <c r="Q14" s="13">
        <v>908852.25</v>
      </c>
      <c r="R14" s="13">
        <v>834824.3</v>
      </c>
      <c r="S14" s="13">
        <v>751783.14</v>
      </c>
      <c r="T14" s="13">
        <v>846529.85</v>
      </c>
      <c r="U14" s="13">
        <v>1561208.04</v>
      </c>
      <c r="V14" s="13">
        <v>834696.11</v>
      </c>
      <c r="W14" s="13">
        <v>989897.59</v>
      </c>
      <c r="X14" s="13">
        <v>928088.66</v>
      </c>
      <c r="Y14" s="13">
        <v>11469420.889999997</v>
      </c>
    </row>
    <row r="15" spans="1:26" x14ac:dyDescent="0.25">
      <c r="A15" s="11" t="s">
        <v>14</v>
      </c>
      <c r="B15" s="12">
        <v>438633.52</v>
      </c>
      <c r="C15" s="13">
        <v>338701.45</v>
      </c>
      <c r="D15" s="12">
        <v>99932.07</v>
      </c>
      <c r="E15" s="23">
        <v>0.29504470677642508</v>
      </c>
      <c r="F15" s="12">
        <v>2641102.85</v>
      </c>
      <c r="G15" s="12">
        <v>3291301.03</v>
      </c>
      <c r="H15" s="12">
        <v>-650198.1799999997</v>
      </c>
      <c r="I15" s="23">
        <v>-0.19755050482270828</v>
      </c>
      <c r="L15" s="14" t="s">
        <v>14</v>
      </c>
      <c r="M15" s="13">
        <v>383388.62</v>
      </c>
      <c r="N15" s="13">
        <v>422897.96</v>
      </c>
      <c r="O15" s="13">
        <v>413359.43</v>
      </c>
      <c r="P15" s="13">
        <v>466607.89</v>
      </c>
      <c r="Q15" s="13">
        <v>375743.46</v>
      </c>
      <c r="R15" s="13">
        <v>293828.53000000003</v>
      </c>
      <c r="S15" s="13">
        <v>596773.68999999994</v>
      </c>
      <c r="T15" s="13">
        <v>338701.45</v>
      </c>
      <c r="U15" s="13">
        <v>356585.76</v>
      </c>
      <c r="V15" s="13">
        <v>367703.98</v>
      </c>
      <c r="W15" s="13">
        <v>401542.47</v>
      </c>
      <c r="X15" s="13">
        <v>334929.40000000002</v>
      </c>
      <c r="Y15" s="13">
        <v>4752062.6400000006</v>
      </c>
    </row>
    <row r="16" spans="1:26" x14ac:dyDescent="0.25">
      <c r="A16" s="11" t="s">
        <v>15</v>
      </c>
      <c r="B16" s="12">
        <v>63638.559999999998</v>
      </c>
      <c r="C16" s="13">
        <v>60480.800000000003</v>
      </c>
      <c r="D16" s="12">
        <v>3157.7599999999948</v>
      </c>
      <c r="E16" s="23">
        <v>5.2210949590613794E-2</v>
      </c>
      <c r="F16" s="12">
        <v>352898.27999999997</v>
      </c>
      <c r="G16" s="12">
        <v>438729.52999999997</v>
      </c>
      <c r="H16" s="12">
        <v>-85831.25</v>
      </c>
      <c r="I16" s="23">
        <v>-0.19563590807302167</v>
      </c>
      <c r="L16" s="14" t="s">
        <v>15</v>
      </c>
      <c r="M16" s="13">
        <v>72903.02</v>
      </c>
      <c r="N16" s="13">
        <v>48857.26</v>
      </c>
      <c r="O16" s="13">
        <v>53725.99</v>
      </c>
      <c r="P16" s="13">
        <v>83991.44</v>
      </c>
      <c r="Q16" s="13">
        <v>36225.360000000001</v>
      </c>
      <c r="R16" s="13">
        <v>50852.87</v>
      </c>
      <c r="S16" s="13">
        <v>31692.79</v>
      </c>
      <c r="T16" s="13">
        <v>60480.800000000003</v>
      </c>
      <c r="U16" s="13">
        <v>45319.35</v>
      </c>
      <c r="V16" s="13">
        <v>56066.48</v>
      </c>
      <c r="W16" s="13">
        <v>45897.03</v>
      </c>
      <c r="X16" s="13">
        <v>58291.199999999997</v>
      </c>
      <c r="Y16" s="13">
        <v>644303.59</v>
      </c>
    </row>
    <row r="17" spans="1:25" x14ac:dyDescent="0.25">
      <c r="A17" s="11" t="s">
        <v>16</v>
      </c>
      <c r="B17" s="12">
        <v>1023818.63</v>
      </c>
      <c r="C17" s="13">
        <v>855135.21</v>
      </c>
      <c r="D17" s="12">
        <v>168683.42000000004</v>
      </c>
      <c r="E17" s="23">
        <v>0.19725935504398193</v>
      </c>
      <c r="F17" s="12">
        <v>7389150.3899999997</v>
      </c>
      <c r="G17" s="12">
        <v>7879746.0800000001</v>
      </c>
      <c r="H17" s="12">
        <v>-490595.69000000041</v>
      </c>
      <c r="I17" s="23">
        <v>-6.2260342531240603E-2</v>
      </c>
      <c r="L17" s="14" t="s">
        <v>16</v>
      </c>
      <c r="M17" s="13">
        <v>1063051.1499999999</v>
      </c>
      <c r="N17" s="13">
        <v>1091966.8</v>
      </c>
      <c r="O17" s="13">
        <v>1031594.17</v>
      </c>
      <c r="P17" s="13">
        <v>999361.46</v>
      </c>
      <c r="Q17" s="13">
        <v>909436.82</v>
      </c>
      <c r="R17" s="13">
        <v>1068065.97</v>
      </c>
      <c r="S17" s="13">
        <v>861134.5</v>
      </c>
      <c r="T17" s="13">
        <v>855135.21</v>
      </c>
      <c r="U17" s="13">
        <v>1017763.42</v>
      </c>
      <c r="V17" s="13">
        <v>932336.38</v>
      </c>
      <c r="W17" s="13">
        <v>1121971.77</v>
      </c>
      <c r="X17" s="13">
        <v>1030057.01</v>
      </c>
      <c r="Y17" s="13">
        <v>11981874.66</v>
      </c>
    </row>
    <row r="18" spans="1:25" x14ac:dyDescent="0.25">
      <c r="A18" s="11" t="s">
        <v>17</v>
      </c>
      <c r="B18" s="12">
        <v>48588.29</v>
      </c>
      <c r="C18" s="13">
        <v>54048.65</v>
      </c>
      <c r="D18" s="12">
        <v>-5460.3600000000006</v>
      </c>
      <c r="E18" s="23">
        <v>-0.10102676015034603</v>
      </c>
      <c r="F18" s="12">
        <v>407679.63999999996</v>
      </c>
      <c r="G18" s="12">
        <v>452909.31000000006</v>
      </c>
      <c r="H18" s="12">
        <v>-45229.6700000001</v>
      </c>
      <c r="I18" s="23">
        <v>-9.9864738925327226E-2</v>
      </c>
      <c r="L18" s="14" t="s">
        <v>17</v>
      </c>
      <c r="M18" s="13">
        <v>60008.4</v>
      </c>
      <c r="N18" s="13">
        <v>67942.460000000006</v>
      </c>
      <c r="O18" s="13">
        <v>58116.39</v>
      </c>
      <c r="P18" s="13">
        <v>63720.78</v>
      </c>
      <c r="Q18" s="13">
        <v>50288.1</v>
      </c>
      <c r="R18" s="13">
        <v>51387.69</v>
      </c>
      <c r="S18" s="13">
        <v>47396.84</v>
      </c>
      <c r="T18" s="13">
        <v>54048.65</v>
      </c>
      <c r="U18" s="13">
        <v>51969.26</v>
      </c>
      <c r="V18" s="13">
        <v>70858.539999999994</v>
      </c>
      <c r="W18" s="13">
        <v>56195.57</v>
      </c>
      <c r="X18" s="13">
        <v>66349.81</v>
      </c>
      <c r="Y18" s="13">
        <v>698282.49</v>
      </c>
    </row>
    <row r="19" spans="1:25" x14ac:dyDescent="0.25">
      <c r="A19" s="11" t="s">
        <v>18</v>
      </c>
      <c r="B19" s="12">
        <v>1215875.6499999999</v>
      </c>
      <c r="C19" s="13">
        <v>1041197.3</v>
      </c>
      <c r="D19" s="12">
        <v>174678.34999999986</v>
      </c>
      <c r="E19" s="23">
        <v>0.16776681038262378</v>
      </c>
      <c r="F19" s="12">
        <v>8255204.8900000006</v>
      </c>
      <c r="G19" s="12">
        <v>8699471.1699999999</v>
      </c>
      <c r="H19" s="12">
        <v>-444266.27999999933</v>
      </c>
      <c r="I19" s="23">
        <v>-5.106819383826975E-2</v>
      </c>
      <c r="L19" s="14" t="s">
        <v>18</v>
      </c>
      <c r="M19" s="13">
        <v>1251087.02</v>
      </c>
      <c r="N19" s="13">
        <v>1118074.3500000001</v>
      </c>
      <c r="O19" s="13">
        <v>1099509.98</v>
      </c>
      <c r="P19" s="13">
        <v>1005002.74</v>
      </c>
      <c r="Q19" s="13">
        <v>1087599.05</v>
      </c>
      <c r="R19" s="13">
        <v>1083438.0900000001</v>
      </c>
      <c r="S19" s="13">
        <v>1013562.64</v>
      </c>
      <c r="T19" s="13">
        <v>1041197.3</v>
      </c>
      <c r="U19" s="13">
        <v>1176563.3899999999</v>
      </c>
      <c r="V19" s="13">
        <v>1341807.93</v>
      </c>
      <c r="W19" s="13">
        <v>1258950.96</v>
      </c>
      <c r="X19" s="13">
        <v>1287807.98</v>
      </c>
      <c r="Y19" s="13">
        <v>13764601.43</v>
      </c>
    </row>
    <row r="20" spans="1:25" x14ac:dyDescent="0.25">
      <c r="A20" s="11" t="s">
        <v>19</v>
      </c>
      <c r="B20" s="12">
        <v>251163.9</v>
      </c>
      <c r="C20" s="13">
        <v>200081.08</v>
      </c>
      <c r="D20" s="12">
        <v>51082.820000000007</v>
      </c>
      <c r="E20" s="23">
        <v>0.25531059708394221</v>
      </c>
      <c r="F20" s="12">
        <v>1706642.98</v>
      </c>
      <c r="G20" s="12">
        <v>2147263.3200000003</v>
      </c>
      <c r="H20" s="12">
        <v>-440620.34000000032</v>
      </c>
      <c r="I20" s="23">
        <v>-0.20520088798424604</v>
      </c>
      <c r="L20" s="14" t="s">
        <v>19</v>
      </c>
      <c r="M20" s="13">
        <v>234799.06</v>
      </c>
      <c r="N20" s="13">
        <v>226863.64</v>
      </c>
      <c r="O20" s="13">
        <v>225824.12</v>
      </c>
      <c r="P20" s="13">
        <v>458554.13</v>
      </c>
      <c r="Q20" s="13">
        <v>434958.53</v>
      </c>
      <c r="R20" s="13">
        <v>170145.42</v>
      </c>
      <c r="S20" s="13">
        <v>196037.34</v>
      </c>
      <c r="T20" s="13">
        <v>200081.08</v>
      </c>
      <c r="U20" s="13">
        <v>181745.4</v>
      </c>
      <c r="V20" s="13">
        <v>202131.57</v>
      </c>
      <c r="W20" s="13">
        <v>205182.79</v>
      </c>
      <c r="X20" s="13">
        <v>171738.97</v>
      </c>
      <c r="Y20" s="13">
        <v>2908062.0500000003</v>
      </c>
    </row>
    <row r="21" spans="1:25" x14ac:dyDescent="0.25">
      <c r="A21" s="11" t="s">
        <v>20</v>
      </c>
      <c r="B21" s="12">
        <v>547735.75</v>
      </c>
      <c r="C21" s="13">
        <v>434231.7</v>
      </c>
      <c r="D21" s="12">
        <v>113504.04999999999</v>
      </c>
      <c r="E21" s="23">
        <v>0.26139052031438514</v>
      </c>
      <c r="F21" s="12">
        <v>3263206.98</v>
      </c>
      <c r="G21" s="12">
        <v>3268033.76</v>
      </c>
      <c r="H21" s="12">
        <v>-4826.7799999997951</v>
      </c>
      <c r="I21" s="23">
        <v>-1.476967606356611E-3</v>
      </c>
      <c r="L21" s="14" t="s">
        <v>20</v>
      </c>
      <c r="M21" s="13">
        <v>356140.7</v>
      </c>
      <c r="N21" s="13">
        <v>453809.61</v>
      </c>
      <c r="O21" s="13">
        <v>390963.94</v>
      </c>
      <c r="P21" s="13">
        <v>357854.01</v>
      </c>
      <c r="Q21" s="13">
        <v>447421.1</v>
      </c>
      <c r="R21" s="13">
        <v>461968.34</v>
      </c>
      <c r="S21" s="13">
        <v>365644.36</v>
      </c>
      <c r="T21" s="13">
        <v>434231.7</v>
      </c>
      <c r="U21" s="13">
        <v>408066.13</v>
      </c>
      <c r="V21" s="13">
        <v>398102.34</v>
      </c>
      <c r="W21" s="13">
        <v>401377.59</v>
      </c>
      <c r="X21" s="13">
        <v>482646</v>
      </c>
      <c r="Y21" s="13">
        <v>4958225.8199999994</v>
      </c>
    </row>
    <row r="22" spans="1:25" x14ac:dyDescent="0.25">
      <c r="A22" s="11" t="s">
        <v>21</v>
      </c>
      <c r="B22" s="12">
        <v>13899598.120000001</v>
      </c>
      <c r="C22" s="13">
        <v>12545078.369999999</v>
      </c>
      <c r="D22" s="12">
        <v>1354519.7500000019</v>
      </c>
      <c r="E22" s="23">
        <v>0.10797220312622104</v>
      </c>
      <c r="F22" s="12">
        <v>106295604.32000001</v>
      </c>
      <c r="G22" s="12">
        <v>112938526.82000002</v>
      </c>
      <c r="H22" s="12">
        <v>-6642922.5000000149</v>
      </c>
      <c r="I22" s="23">
        <v>-5.8818922887027024E-2</v>
      </c>
      <c r="L22" s="14" t="s">
        <v>21</v>
      </c>
      <c r="M22" s="13">
        <v>14967264.9</v>
      </c>
      <c r="N22" s="13">
        <v>15246077.09</v>
      </c>
      <c r="O22" s="13">
        <v>14933759.720000001</v>
      </c>
      <c r="P22" s="13">
        <v>13860111.629999999</v>
      </c>
      <c r="Q22" s="13">
        <v>13564656.109999999</v>
      </c>
      <c r="R22" s="13">
        <v>15947869.350000001</v>
      </c>
      <c r="S22" s="13">
        <v>11873709.65</v>
      </c>
      <c r="T22" s="13">
        <v>12545078.369999999</v>
      </c>
      <c r="U22" s="13">
        <v>13861763.819999998</v>
      </c>
      <c r="V22" s="13">
        <v>13558157.33</v>
      </c>
      <c r="W22" s="13">
        <v>14423023.24</v>
      </c>
      <c r="X22" s="13">
        <v>14744176.370000001</v>
      </c>
      <c r="Y22" s="13">
        <v>169525647.58000004</v>
      </c>
    </row>
    <row r="23" spans="1:25" x14ac:dyDescent="0.25">
      <c r="A23" s="11" t="s">
        <v>22</v>
      </c>
      <c r="B23" s="12">
        <v>336497.77</v>
      </c>
      <c r="C23" s="13">
        <v>387337.08</v>
      </c>
      <c r="D23" s="12">
        <v>-50839.31</v>
      </c>
      <c r="E23" s="24">
        <v>-0.13125340336639083</v>
      </c>
      <c r="F23" s="12">
        <v>3534013.86</v>
      </c>
      <c r="G23" s="12">
        <v>3614259.8199999994</v>
      </c>
      <c r="H23" s="12">
        <v>-80245.959999999497</v>
      </c>
      <c r="I23" s="24">
        <v>-2.2202598594585687E-2</v>
      </c>
      <c r="L23" s="14" t="s">
        <v>22</v>
      </c>
      <c r="M23" s="13">
        <v>450622.98</v>
      </c>
      <c r="N23" s="13">
        <v>427365.61</v>
      </c>
      <c r="O23" s="13">
        <v>597915.25</v>
      </c>
      <c r="P23" s="13">
        <v>576380.63</v>
      </c>
      <c r="Q23" s="13">
        <v>403369.51</v>
      </c>
      <c r="R23" s="13">
        <v>399855.17</v>
      </c>
      <c r="S23" s="13">
        <v>371413.59</v>
      </c>
      <c r="T23" s="13">
        <v>387337.08</v>
      </c>
      <c r="U23" s="13">
        <v>315246.23</v>
      </c>
      <c r="V23" s="13">
        <v>449045.06</v>
      </c>
      <c r="W23" s="13">
        <v>406937.85</v>
      </c>
      <c r="X23" s="13">
        <v>383522.27</v>
      </c>
      <c r="Y23" s="13">
        <v>5169011.2299999986</v>
      </c>
    </row>
    <row r="24" spans="1:25" x14ac:dyDescent="0.25">
      <c r="B24" s="12"/>
      <c r="C24" s="15"/>
      <c r="E24" s="23"/>
      <c r="F24" s="12"/>
      <c r="G24" s="12"/>
      <c r="H24" s="12"/>
      <c r="I24" s="23"/>
      <c r="L24" s="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4"/>
    </row>
    <row r="25" spans="1:25" ht="15.75" thickBot="1" x14ac:dyDescent="0.3">
      <c r="A25" t="s">
        <v>5</v>
      </c>
      <c r="B25" s="16">
        <v>98721329.140000001</v>
      </c>
      <c r="C25" s="13">
        <v>96937634.230000004</v>
      </c>
      <c r="D25" s="16">
        <v>1783694.909999988</v>
      </c>
      <c r="E25" s="25">
        <v>1.8400437808992694E-2</v>
      </c>
      <c r="F25" s="16">
        <v>753802713.71000004</v>
      </c>
      <c r="G25" s="16">
        <v>827375495.88999999</v>
      </c>
      <c r="H25" s="16">
        <v>-73572782.179999962</v>
      </c>
      <c r="I25" s="25">
        <v>-8.8923085763929238E-2</v>
      </c>
      <c r="L25" s="4" t="s">
        <v>5</v>
      </c>
      <c r="M25" s="13">
        <v>106295772.10000004</v>
      </c>
      <c r="N25" s="13">
        <v>103190761.27999999</v>
      </c>
      <c r="O25" s="13">
        <v>105245529.60000001</v>
      </c>
      <c r="P25" s="13">
        <v>103024948.37999998</v>
      </c>
      <c r="Q25" s="13">
        <v>102769322.98999996</v>
      </c>
      <c r="R25" s="13">
        <v>113656943.11999999</v>
      </c>
      <c r="S25" s="13">
        <v>96254584.190000013</v>
      </c>
      <c r="T25" s="13">
        <v>96937634.230000004</v>
      </c>
      <c r="U25" s="13">
        <v>108180976.90000001</v>
      </c>
      <c r="V25" s="13">
        <v>101932589.95000002</v>
      </c>
      <c r="W25" s="13">
        <v>107005059.85999997</v>
      </c>
      <c r="X25" s="13">
        <v>102896241.55000001</v>
      </c>
      <c r="Y25" s="13">
        <v>1247390364.1500001</v>
      </c>
    </row>
    <row r="26" spans="1:25" ht="15.75" thickTop="1" x14ac:dyDescent="0.25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t="s">
        <v>23</v>
      </c>
      <c r="B27" s="12">
        <v>18957308.82</v>
      </c>
    </row>
    <row r="28" spans="1:25" x14ac:dyDescent="0.25">
      <c r="A28" t="s">
        <v>24</v>
      </c>
      <c r="B28" s="12">
        <v>0</v>
      </c>
      <c r="M28" s="12"/>
    </row>
    <row r="29" spans="1:25" x14ac:dyDescent="0.25">
      <c r="A29" t="s">
        <v>25</v>
      </c>
      <c r="B29" s="12">
        <v>2068731.26</v>
      </c>
      <c r="L29" s="1" t="s">
        <v>28</v>
      </c>
    </row>
    <row r="30" spans="1:25" ht="15.75" thickBot="1" x14ac:dyDescent="0.3">
      <c r="A30" t="s">
        <v>5</v>
      </c>
      <c r="B30" s="16">
        <v>115609906.7</v>
      </c>
    </row>
    <row r="31" spans="1:25" ht="15.75" thickTop="1" x14ac:dyDescent="0.25"/>
    <row r="32" spans="1:25" ht="15.75" thickBot="1" x14ac:dyDescent="0.3">
      <c r="M32" s="17">
        <v>45474</v>
      </c>
      <c r="N32" s="17">
        <v>45505</v>
      </c>
      <c r="O32" s="17">
        <v>45536</v>
      </c>
      <c r="P32" s="17">
        <v>45566</v>
      </c>
      <c r="Q32" s="17">
        <v>45597</v>
      </c>
      <c r="R32" s="17">
        <v>45627</v>
      </c>
      <c r="S32" s="17">
        <v>45658</v>
      </c>
      <c r="T32" s="17">
        <v>45689</v>
      </c>
      <c r="U32" s="17">
        <v>45717</v>
      </c>
      <c r="V32" s="17">
        <v>45748</v>
      </c>
      <c r="W32" s="17">
        <v>45778</v>
      </c>
      <c r="X32" s="17">
        <v>45809</v>
      </c>
      <c r="Y32" s="18" t="s">
        <v>5</v>
      </c>
    </row>
    <row r="33" spans="2:25" x14ac:dyDescent="0.25">
      <c r="B33" s="12"/>
    </row>
    <row r="34" spans="2:25" x14ac:dyDescent="0.25">
      <c r="L34" s="11" t="s">
        <v>6</v>
      </c>
      <c r="M34" s="19">
        <v>2228089.46</v>
      </c>
      <c r="N34" s="19">
        <v>2212002.54</v>
      </c>
      <c r="O34" s="19">
        <v>2219196.3199999998</v>
      </c>
      <c r="P34" s="19">
        <v>2119634.7999999998</v>
      </c>
      <c r="Q34" s="19">
        <v>831220.31</v>
      </c>
      <c r="R34" s="19">
        <v>2537930.73</v>
      </c>
      <c r="S34" s="19">
        <v>1929235.44</v>
      </c>
      <c r="T34" s="19">
        <v>1655636.08</v>
      </c>
      <c r="U34" s="19"/>
      <c r="V34" s="19"/>
      <c r="W34" s="19"/>
      <c r="X34" s="19"/>
      <c r="Y34" s="20">
        <v>15732945.680000002</v>
      </c>
    </row>
    <row r="35" spans="2:25" x14ac:dyDescent="0.25">
      <c r="L35" s="11" t="s">
        <v>7</v>
      </c>
      <c r="M35" s="19">
        <v>481166.04</v>
      </c>
      <c r="N35" s="19">
        <v>479831.92</v>
      </c>
      <c r="O35" s="19">
        <v>482491.24</v>
      </c>
      <c r="P35" s="19">
        <v>459262.64</v>
      </c>
      <c r="Q35" s="19">
        <v>234468.39</v>
      </c>
      <c r="R35" s="19">
        <v>444345.39</v>
      </c>
      <c r="S35" s="19">
        <v>515609.51</v>
      </c>
      <c r="T35" s="19">
        <v>472348.05</v>
      </c>
      <c r="U35" s="19"/>
      <c r="V35" s="19"/>
      <c r="W35" s="19"/>
      <c r="X35" s="19"/>
      <c r="Y35" s="20">
        <v>3569523.1799999997</v>
      </c>
    </row>
    <row r="36" spans="2:25" x14ac:dyDescent="0.25">
      <c r="L36" s="11" t="s">
        <v>8</v>
      </c>
      <c r="M36" s="19">
        <v>74363557.409999996</v>
      </c>
      <c r="N36" s="19">
        <v>74295381.930000007</v>
      </c>
      <c r="O36" s="19">
        <v>76237874.699999988</v>
      </c>
      <c r="P36" s="19">
        <v>74635896.439999998</v>
      </c>
      <c r="Q36" s="19">
        <v>35584285.609999999</v>
      </c>
      <c r="R36" s="19">
        <v>85150682.930000007</v>
      </c>
      <c r="S36" s="19">
        <v>69509068.350000009</v>
      </c>
      <c r="T36" s="19">
        <v>73406195.959999993</v>
      </c>
      <c r="U36" s="19"/>
      <c r="V36" s="19"/>
      <c r="W36" s="19"/>
      <c r="X36" s="19"/>
      <c r="Y36" s="20">
        <v>563182943.33000004</v>
      </c>
    </row>
    <row r="37" spans="2:25" x14ac:dyDescent="0.25">
      <c r="L37" s="11" t="s">
        <v>9</v>
      </c>
      <c r="M37" s="19">
        <v>1496178.5</v>
      </c>
      <c r="N37" s="19">
        <v>1435284</v>
      </c>
      <c r="O37" s="19">
        <v>1419213.04</v>
      </c>
      <c r="P37" s="19">
        <v>1142982.42</v>
      </c>
      <c r="Q37" s="19">
        <v>631884.28</v>
      </c>
      <c r="R37" s="19">
        <v>1176848.24</v>
      </c>
      <c r="S37" s="19">
        <v>1205346.06</v>
      </c>
      <c r="T37" s="19">
        <v>1353487.94</v>
      </c>
      <c r="U37" s="19"/>
      <c r="V37" s="19"/>
      <c r="W37" s="19"/>
      <c r="X37" s="19"/>
      <c r="Y37" s="20">
        <v>9861224.4800000004</v>
      </c>
    </row>
    <row r="38" spans="2:25" x14ac:dyDescent="0.25">
      <c r="L38" s="11" t="s">
        <v>10</v>
      </c>
      <c r="M38" s="19">
        <v>2352776.7799999998</v>
      </c>
      <c r="N38" s="19">
        <v>2335292.67</v>
      </c>
      <c r="O38" s="19">
        <v>2162038.58</v>
      </c>
      <c r="P38" s="19">
        <v>2352937.25</v>
      </c>
      <c r="Q38" s="19">
        <v>862886.48</v>
      </c>
      <c r="R38" s="19">
        <v>2132927.25</v>
      </c>
      <c r="S38" s="19">
        <v>1873238.32</v>
      </c>
      <c r="T38" s="19">
        <v>2428417.27</v>
      </c>
      <c r="U38" s="19"/>
      <c r="V38" s="19"/>
      <c r="W38" s="19"/>
      <c r="X38" s="19"/>
      <c r="Y38" s="20">
        <v>16500514.6</v>
      </c>
    </row>
    <row r="39" spans="2:25" x14ac:dyDescent="0.25">
      <c r="L39" s="11" t="s">
        <v>11</v>
      </c>
      <c r="M39" s="19">
        <v>31541.279999999999</v>
      </c>
      <c r="N39" s="19">
        <v>27953.07</v>
      </c>
      <c r="O39" s="19">
        <v>40771.68</v>
      </c>
      <c r="P39" s="19">
        <v>37859.1</v>
      </c>
      <c r="Q39" s="19">
        <v>20587.57</v>
      </c>
      <c r="R39" s="19">
        <v>36670.67</v>
      </c>
      <c r="S39" s="19">
        <v>34235.9</v>
      </c>
      <c r="T39" s="19">
        <v>25382.639999999999</v>
      </c>
      <c r="U39" s="19"/>
      <c r="V39" s="19"/>
      <c r="W39" s="19"/>
      <c r="X39" s="19"/>
      <c r="Y39" s="20">
        <v>255001.90999999997</v>
      </c>
    </row>
    <row r="40" spans="2:25" x14ac:dyDescent="0.25">
      <c r="L40" s="11" t="s">
        <v>12</v>
      </c>
      <c r="M40" s="19">
        <v>613350.86</v>
      </c>
      <c r="N40" s="19">
        <v>548665.42000000004</v>
      </c>
      <c r="O40" s="19">
        <v>517039.25</v>
      </c>
      <c r="P40" s="19">
        <v>573179.86</v>
      </c>
      <c r="Q40" s="19">
        <v>112350.25</v>
      </c>
      <c r="R40" s="19">
        <v>540978.99</v>
      </c>
      <c r="S40" s="19">
        <v>479149.17</v>
      </c>
      <c r="T40" s="19">
        <v>651100.61</v>
      </c>
      <c r="U40" s="19"/>
      <c r="V40" s="19"/>
      <c r="W40" s="19"/>
      <c r="X40" s="19"/>
      <c r="Y40" s="20">
        <v>4035814.4099999997</v>
      </c>
    </row>
    <row r="41" spans="2:25" x14ac:dyDescent="0.25">
      <c r="L41" s="11" t="s">
        <v>13</v>
      </c>
      <c r="M41" s="19">
        <v>976611.11</v>
      </c>
      <c r="N41" s="19">
        <v>1069188.18</v>
      </c>
      <c r="O41" s="19">
        <v>894385.33</v>
      </c>
      <c r="P41" s="19">
        <v>943972.60000000009</v>
      </c>
      <c r="Q41" s="19">
        <v>371282.14</v>
      </c>
      <c r="R41" s="19">
        <v>863123.97</v>
      </c>
      <c r="S41" s="19">
        <v>797468.2</v>
      </c>
      <c r="T41" s="19">
        <v>903210.4</v>
      </c>
      <c r="U41" s="19"/>
      <c r="V41" s="19"/>
      <c r="W41" s="19"/>
      <c r="X41" s="19"/>
      <c r="Y41" s="20">
        <v>6819241.9300000006</v>
      </c>
    </row>
    <row r="42" spans="2:25" x14ac:dyDescent="0.25">
      <c r="L42" s="11" t="s">
        <v>14</v>
      </c>
      <c r="M42" s="19">
        <v>396944.72</v>
      </c>
      <c r="N42" s="19">
        <v>381458.07</v>
      </c>
      <c r="O42" s="19">
        <v>318752.31</v>
      </c>
      <c r="P42" s="19">
        <v>354860.07</v>
      </c>
      <c r="Q42" s="19">
        <v>91010.25</v>
      </c>
      <c r="R42" s="19">
        <v>333823.96000000002</v>
      </c>
      <c r="S42" s="19">
        <v>325619.95</v>
      </c>
      <c r="T42" s="19">
        <v>438633.52</v>
      </c>
      <c r="U42" s="19"/>
      <c r="V42" s="19"/>
      <c r="W42" s="19"/>
      <c r="X42" s="19"/>
      <c r="Y42" s="20">
        <v>2641102.85</v>
      </c>
    </row>
    <row r="43" spans="2:25" x14ac:dyDescent="0.25">
      <c r="L43" s="11" t="s">
        <v>15</v>
      </c>
      <c r="M43" s="19">
        <v>45299.82</v>
      </c>
      <c r="N43" s="19">
        <v>52389.96</v>
      </c>
      <c r="O43" s="19">
        <v>43512.97</v>
      </c>
      <c r="P43" s="19">
        <v>35233.67</v>
      </c>
      <c r="Q43" s="19">
        <v>19938.79</v>
      </c>
      <c r="R43" s="19">
        <v>43151.08</v>
      </c>
      <c r="S43" s="19">
        <v>49733.43</v>
      </c>
      <c r="T43" s="19">
        <v>63638.559999999998</v>
      </c>
      <c r="U43" s="19"/>
      <c r="V43" s="19"/>
      <c r="W43" s="19"/>
      <c r="X43" s="19"/>
      <c r="Y43" s="20">
        <v>352898.27999999997</v>
      </c>
    </row>
    <row r="44" spans="2:25" x14ac:dyDescent="0.25">
      <c r="L44" s="11" t="s">
        <v>16</v>
      </c>
      <c r="M44" s="19">
        <v>928695.36</v>
      </c>
      <c r="N44" s="19">
        <v>1113953.96</v>
      </c>
      <c r="O44" s="19">
        <v>1049319.93</v>
      </c>
      <c r="P44" s="19">
        <v>931143.9</v>
      </c>
      <c r="Q44" s="19">
        <v>406213.84</v>
      </c>
      <c r="R44" s="19">
        <v>1006040.38</v>
      </c>
      <c r="S44" s="19">
        <v>929964.39</v>
      </c>
      <c r="T44" s="19">
        <v>1023818.63</v>
      </c>
      <c r="U44" s="19"/>
      <c r="V44" s="19"/>
      <c r="W44" s="19"/>
      <c r="X44" s="19"/>
      <c r="Y44" s="20">
        <v>7389150.3899999997</v>
      </c>
    </row>
    <row r="45" spans="2:25" x14ac:dyDescent="0.25">
      <c r="L45" s="11" t="s">
        <v>17</v>
      </c>
      <c r="M45" s="19">
        <v>56165.18</v>
      </c>
      <c r="N45" s="19">
        <v>72538.399999999994</v>
      </c>
      <c r="O45" s="19">
        <v>60256.65</v>
      </c>
      <c r="P45" s="19">
        <v>50875.49</v>
      </c>
      <c r="Q45" s="19">
        <v>19079.560000000001</v>
      </c>
      <c r="R45" s="19">
        <v>46098.69</v>
      </c>
      <c r="S45" s="19">
        <v>54077.38</v>
      </c>
      <c r="T45" s="19">
        <v>48588.29</v>
      </c>
      <c r="U45" s="19"/>
      <c r="V45" s="19"/>
      <c r="W45" s="19"/>
      <c r="X45" s="19"/>
      <c r="Y45" s="20">
        <v>407679.63999999996</v>
      </c>
    </row>
    <row r="46" spans="2:25" x14ac:dyDescent="0.25">
      <c r="L46" s="11" t="s">
        <v>18</v>
      </c>
      <c r="M46" s="19">
        <v>1149372.31</v>
      </c>
      <c r="N46" s="19">
        <v>1184819.6000000001</v>
      </c>
      <c r="O46" s="19">
        <v>1111100.75</v>
      </c>
      <c r="P46" s="19">
        <v>1018195.4400000001</v>
      </c>
      <c r="Q46" s="19">
        <v>500078.74</v>
      </c>
      <c r="R46" s="19">
        <v>1090521.52</v>
      </c>
      <c r="S46" s="19">
        <v>985240.88</v>
      </c>
      <c r="T46" s="19">
        <v>1215875.6499999999</v>
      </c>
      <c r="U46" s="19"/>
      <c r="V46" s="19"/>
      <c r="W46" s="19"/>
      <c r="X46" s="19"/>
      <c r="Y46" s="20">
        <v>8255204.8900000006</v>
      </c>
    </row>
    <row r="47" spans="2:25" x14ac:dyDescent="0.25">
      <c r="L47" s="11" t="s">
        <v>19</v>
      </c>
      <c r="M47" s="19">
        <v>151997.46</v>
      </c>
      <c r="N47" s="19">
        <v>272417.27</v>
      </c>
      <c r="O47" s="19">
        <v>246658.68</v>
      </c>
      <c r="P47" s="19">
        <v>229523.44</v>
      </c>
      <c r="Q47" s="19">
        <v>66407.42</v>
      </c>
      <c r="R47" s="19">
        <v>186143.46</v>
      </c>
      <c r="S47" s="19">
        <v>302331.34999999998</v>
      </c>
      <c r="T47" s="19">
        <v>251163.9</v>
      </c>
      <c r="U47" s="19"/>
      <c r="V47" s="19"/>
      <c r="W47" s="19"/>
      <c r="X47" s="19"/>
      <c r="Y47" s="20">
        <v>1706642.98</v>
      </c>
    </row>
    <row r="48" spans="2:25" x14ac:dyDescent="0.25">
      <c r="L48" s="11" t="s">
        <v>20</v>
      </c>
      <c r="M48" s="19">
        <v>376050.68</v>
      </c>
      <c r="N48" s="19">
        <v>460344.7</v>
      </c>
      <c r="O48" s="19">
        <v>428864.02</v>
      </c>
      <c r="P48" s="19">
        <v>418594.6</v>
      </c>
      <c r="Q48" s="19">
        <v>228834.9</v>
      </c>
      <c r="R48" s="19">
        <v>435898.79</v>
      </c>
      <c r="S48" s="19">
        <v>366883.54</v>
      </c>
      <c r="T48" s="19">
        <v>547735.75</v>
      </c>
      <c r="U48" s="19"/>
      <c r="V48" s="19"/>
      <c r="W48" s="19"/>
      <c r="X48" s="19"/>
      <c r="Y48" s="20">
        <v>3263206.98</v>
      </c>
    </row>
    <row r="49" spans="12:25" x14ac:dyDescent="0.25">
      <c r="L49" s="11" t="s">
        <v>21</v>
      </c>
      <c r="M49" s="19">
        <v>14705632.17</v>
      </c>
      <c r="N49" s="19">
        <v>15048599.399999999</v>
      </c>
      <c r="O49" s="19">
        <v>14758705.1</v>
      </c>
      <c r="P49" s="19">
        <v>13710024.529999999</v>
      </c>
      <c r="Q49" s="19">
        <v>5934307.1900000004</v>
      </c>
      <c r="R49" s="19">
        <v>15349372.66</v>
      </c>
      <c r="S49" s="19">
        <v>12889365.15</v>
      </c>
      <c r="T49" s="19">
        <v>13899598.120000001</v>
      </c>
      <c r="U49" s="19"/>
      <c r="V49" s="19"/>
      <c r="W49" s="19"/>
      <c r="X49" s="19"/>
      <c r="Y49" s="20">
        <v>106295604.32000001</v>
      </c>
    </row>
    <row r="50" spans="12:25" x14ac:dyDescent="0.25">
      <c r="L50" s="11" t="s">
        <v>22</v>
      </c>
      <c r="M50" s="21">
        <v>884557.2</v>
      </c>
      <c r="N50" s="21">
        <v>424765.28</v>
      </c>
      <c r="O50" s="21">
        <v>488543.7</v>
      </c>
      <c r="P50" s="21">
        <v>552666.82000000007</v>
      </c>
      <c r="Q50" s="21">
        <v>163205.22</v>
      </c>
      <c r="R50" s="21">
        <v>374632.9</v>
      </c>
      <c r="S50" s="21">
        <v>309144.96999999997</v>
      </c>
      <c r="T50" s="21">
        <v>336497.77</v>
      </c>
      <c r="U50" s="21"/>
      <c r="V50" s="21"/>
      <c r="W50" s="21"/>
      <c r="X50" s="21"/>
      <c r="Y50" s="22">
        <v>3534013.86</v>
      </c>
    </row>
    <row r="52" spans="12:25" x14ac:dyDescent="0.25">
      <c r="L52" t="s">
        <v>5</v>
      </c>
      <c r="M52" s="20">
        <v>101237986.34</v>
      </c>
      <c r="N52" s="20">
        <v>101414886.36999997</v>
      </c>
      <c r="O52" s="20">
        <v>102478724.25000001</v>
      </c>
      <c r="P52" s="20">
        <v>99566843.069999963</v>
      </c>
      <c r="Q52" s="20">
        <v>46078040.940000005</v>
      </c>
      <c r="R52" s="20">
        <v>111749191.60999998</v>
      </c>
      <c r="S52" s="20">
        <v>92555711.990000024</v>
      </c>
      <c r="T52" s="20">
        <v>98721329.140000001</v>
      </c>
      <c r="U52" s="20">
        <v>0</v>
      </c>
      <c r="V52" s="20">
        <v>0</v>
      </c>
      <c r="W52" s="20">
        <v>0</v>
      </c>
      <c r="X52" s="20">
        <v>0</v>
      </c>
      <c r="Y52" s="20">
        <v>753802713.71000004</v>
      </c>
    </row>
  </sheetData>
  <mergeCells count="2">
    <mergeCell ref="D3:E3"/>
    <mergeCell ref="H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A337-8FCE-4323-AE15-C081C43F34EE}">
  <dimension ref="A3:Z53"/>
  <sheetViews>
    <sheetView workbookViewId="0"/>
  </sheetViews>
  <sheetFormatPr defaultRowHeight="15" x14ac:dyDescent="0.25"/>
  <cols>
    <col min="1" max="1" width="13.85546875" customWidth="1"/>
    <col min="2" max="3" width="17.28515625" bestFit="1" customWidth="1"/>
    <col min="4" max="4" width="15.7109375" customWidth="1"/>
    <col min="5" max="5" width="10.28515625" bestFit="1" customWidth="1"/>
    <col min="6" max="7" width="17.28515625" bestFit="1" customWidth="1"/>
    <col min="8" max="8" width="15.5703125" bestFit="1" customWidth="1"/>
    <col min="9" max="9" width="9.7109375" bestFit="1" customWidth="1"/>
    <col min="12" max="12" width="13.42578125" customWidth="1"/>
    <col min="13" max="14" width="14.42578125" bestFit="1" customWidth="1"/>
    <col min="15" max="15" width="17.140625" bestFit="1" customWidth="1"/>
    <col min="16" max="16" width="14.5703125" bestFit="1" customWidth="1"/>
    <col min="17" max="17" width="16.28515625" bestFit="1" customWidth="1"/>
    <col min="18" max="18" width="16.140625" bestFit="1" customWidth="1"/>
    <col min="19" max="19" width="14.140625" bestFit="1" customWidth="1"/>
    <col min="20" max="20" width="15.7109375" bestFit="1" customWidth="1"/>
    <col min="21" max="24" width="14.42578125" bestFit="1" customWidth="1"/>
    <col min="25" max="25" width="16" bestFit="1" customWidth="1"/>
    <col min="257" max="257" width="13.85546875" customWidth="1"/>
    <col min="258" max="259" width="17.28515625" bestFit="1" customWidth="1"/>
    <col min="260" max="260" width="15.7109375" customWidth="1"/>
    <col min="261" max="261" width="10.28515625" bestFit="1" customWidth="1"/>
    <col min="262" max="263" width="17.28515625" bestFit="1" customWidth="1"/>
    <col min="264" max="264" width="15.5703125" bestFit="1" customWidth="1"/>
    <col min="265" max="265" width="9.7109375" bestFit="1" customWidth="1"/>
    <col min="268" max="268" width="13.42578125" customWidth="1"/>
    <col min="269" max="270" width="14.42578125" bestFit="1" customWidth="1"/>
    <col min="271" max="271" width="17.140625" bestFit="1" customWidth="1"/>
    <col min="272" max="272" width="14.5703125" bestFit="1" customWidth="1"/>
    <col min="273" max="273" width="16.28515625" bestFit="1" customWidth="1"/>
    <col min="274" max="274" width="16.140625" bestFit="1" customWidth="1"/>
    <col min="275" max="275" width="14.140625" bestFit="1" customWidth="1"/>
    <col min="276" max="276" width="15.7109375" bestFit="1" customWidth="1"/>
    <col min="277" max="280" width="14.42578125" bestFit="1" customWidth="1"/>
    <col min="281" max="281" width="16" bestFit="1" customWidth="1"/>
    <col min="513" max="513" width="13.85546875" customWidth="1"/>
    <col min="514" max="515" width="17.28515625" bestFit="1" customWidth="1"/>
    <col min="516" max="516" width="15.7109375" customWidth="1"/>
    <col min="517" max="517" width="10.28515625" bestFit="1" customWidth="1"/>
    <col min="518" max="519" width="17.28515625" bestFit="1" customWidth="1"/>
    <col min="520" max="520" width="15.5703125" bestFit="1" customWidth="1"/>
    <col min="521" max="521" width="9.7109375" bestFit="1" customWidth="1"/>
    <col min="524" max="524" width="13.42578125" customWidth="1"/>
    <col min="525" max="526" width="14.42578125" bestFit="1" customWidth="1"/>
    <col min="527" max="527" width="17.140625" bestFit="1" customWidth="1"/>
    <col min="528" max="528" width="14.5703125" bestFit="1" customWidth="1"/>
    <col min="529" max="529" width="16.28515625" bestFit="1" customWidth="1"/>
    <col min="530" max="530" width="16.140625" bestFit="1" customWidth="1"/>
    <col min="531" max="531" width="14.140625" bestFit="1" customWidth="1"/>
    <col min="532" max="532" width="15.7109375" bestFit="1" customWidth="1"/>
    <col min="533" max="536" width="14.42578125" bestFit="1" customWidth="1"/>
    <col min="537" max="537" width="16" bestFit="1" customWidth="1"/>
    <col min="769" max="769" width="13.85546875" customWidth="1"/>
    <col min="770" max="771" width="17.28515625" bestFit="1" customWidth="1"/>
    <col min="772" max="772" width="15.7109375" customWidth="1"/>
    <col min="773" max="773" width="10.28515625" bestFit="1" customWidth="1"/>
    <col min="774" max="775" width="17.28515625" bestFit="1" customWidth="1"/>
    <col min="776" max="776" width="15.5703125" bestFit="1" customWidth="1"/>
    <col min="777" max="777" width="9.7109375" bestFit="1" customWidth="1"/>
    <col min="780" max="780" width="13.42578125" customWidth="1"/>
    <col min="781" max="782" width="14.42578125" bestFit="1" customWidth="1"/>
    <col min="783" max="783" width="17.140625" bestFit="1" customWidth="1"/>
    <col min="784" max="784" width="14.5703125" bestFit="1" customWidth="1"/>
    <col min="785" max="785" width="16.28515625" bestFit="1" customWidth="1"/>
    <col min="786" max="786" width="16.140625" bestFit="1" customWidth="1"/>
    <col min="787" max="787" width="14.140625" bestFit="1" customWidth="1"/>
    <col min="788" max="788" width="15.7109375" bestFit="1" customWidth="1"/>
    <col min="789" max="792" width="14.42578125" bestFit="1" customWidth="1"/>
    <col min="793" max="793" width="16" bestFit="1" customWidth="1"/>
    <col min="1025" max="1025" width="13.85546875" customWidth="1"/>
    <col min="1026" max="1027" width="17.28515625" bestFit="1" customWidth="1"/>
    <col min="1028" max="1028" width="15.7109375" customWidth="1"/>
    <col min="1029" max="1029" width="10.28515625" bestFit="1" customWidth="1"/>
    <col min="1030" max="1031" width="17.28515625" bestFit="1" customWidth="1"/>
    <col min="1032" max="1032" width="15.5703125" bestFit="1" customWidth="1"/>
    <col min="1033" max="1033" width="9.7109375" bestFit="1" customWidth="1"/>
    <col min="1036" max="1036" width="13.42578125" customWidth="1"/>
    <col min="1037" max="1038" width="14.42578125" bestFit="1" customWidth="1"/>
    <col min="1039" max="1039" width="17.140625" bestFit="1" customWidth="1"/>
    <col min="1040" max="1040" width="14.5703125" bestFit="1" customWidth="1"/>
    <col min="1041" max="1041" width="16.28515625" bestFit="1" customWidth="1"/>
    <col min="1042" max="1042" width="16.140625" bestFit="1" customWidth="1"/>
    <col min="1043" max="1043" width="14.140625" bestFit="1" customWidth="1"/>
    <col min="1044" max="1044" width="15.7109375" bestFit="1" customWidth="1"/>
    <col min="1045" max="1048" width="14.42578125" bestFit="1" customWidth="1"/>
    <col min="1049" max="1049" width="16" bestFit="1" customWidth="1"/>
    <col min="1281" max="1281" width="13.85546875" customWidth="1"/>
    <col min="1282" max="1283" width="17.28515625" bestFit="1" customWidth="1"/>
    <col min="1284" max="1284" width="15.7109375" customWidth="1"/>
    <col min="1285" max="1285" width="10.28515625" bestFit="1" customWidth="1"/>
    <col min="1286" max="1287" width="17.28515625" bestFit="1" customWidth="1"/>
    <col min="1288" max="1288" width="15.5703125" bestFit="1" customWidth="1"/>
    <col min="1289" max="1289" width="9.7109375" bestFit="1" customWidth="1"/>
    <col min="1292" max="1292" width="13.42578125" customWidth="1"/>
    <col min="1293" max="1294" width="14.42578125" bestFit="1" customWidth="1"/>
    <col min="1295" max="1295" width="17.140625" bestFit="1" customWidth="1"/>
    <col min="1296" max="1296" width="14.5703125" bestFit="1" customWidth="1"/>
    <col min="1297" max="1297" width="16.28515625" bestFit="1" customWidth="1"/>
    <col min="1298" max="1298" width="16.140625" bestFit="1" customWidth="1"/>
    <col min="1299" max="1299" width="14.140625" bestFit="1" customWidth="1"/>
    <col min="1300" max="1300" width="15.7109375" bestFit="1" customWidth="1"/>
    <col min="1301" max="1304" width="14.42578125" bestFit="1" customWidth="1"/>
    <col min="1305" max="1305" width="16" bestFit="1" customWidth="1"/>
    <col min="1537" max="1537" width="13.85546875" customWidth="1"/>
    <col min="1538" max="1539" width="17.28515625" bestFit="1" customWidth="1"/>
    <col min="1540" max="1540" width="15.7109375" customWidth="1"/>
    <col min="1541" max="1541" width="10.28515625" bestFit="1" customWidth="1"/>
    <col min="1542" max="1543" width="17.28515625" bestFit="1" customWidth="1"/>
    <col min="1544" max="1544" width="15.5703125" bestFit="1" customWidth="1"/>
    <col min="1545" max="1545" width="9.7109375" bestFit="1" customWidth="1"/>
    <col min="1548" max="1548" width="13.42578125" customWidth="1"/>
    <col min="1549" max="1550" width="14.42578125" bestFit="1" customWidth="1"/>
    <col min="1551" max="1551" width="17.140625" bestFit="1" customWidth="1"/>
    <col min="1552" max="1552" width="14.5703125" bestFit="1" customWidth="1"/>
    <col min="1553" max="1553" width="16.28515625" bestFit="1" customWidth="1"/>
    <col min="1554" max="1554" width="16.140625" bestFit="1" customWidth="1"/>
    <col min="1555" max="1555" width="14.140625" bestFit="1" customWidth="1"/>
    <col min="1556" max="1556" width="15.7109375" bestFit="1" customWidth="1"/>
    <col min="1557" max="1560" width="14.42578125" bestFit="1" customWidth="1"/>
    <col min="1561" max="1561" width="16" bestFit="1" customWidth="1"/>
    <col min="1793" max="1793" width="13.85546875" customWidth="1"/>
    <col min="1794" max="1795" width="17.28515625" bestFit="1" customWidth="1"/>
    <col min="1796" max="1796" width="15.7109375" customWidth="1"/>
    <col min="1797" max="1797" width="10.28515625" bestFit="1" customWidth="1"/>
    <col min="1798" max="1799" width="17.28515625" bestFit="1" customWidth="1"/>
    <col min="1800" max="1800" width="15.5703125" bestFit="1" customWidth="1"/>
    <col min="1801" max="1801" width="9.7109375" bestFit="1" customWidth="1"/>
    <col min="1804" max="1804" width="13.42578125" customWidth="1"/>
    <col min="1805" max="1806" width="14.42578125" bestFit="1" customWidth="1"/>
    <col min="1807" max="1807" width="17.140625" bestFit="1" customWidth="1"/>
    <col min="1808" max="1808" width="14.5703125" bestFit="1" customWidth="1"/>
    <col min="1809" max="1809" width="16.28515625" bestFit="1" customWidth="1"/>
    <col min="1810" max="1810" width="16.140625" bestFit="1" customWidth="1"/>
    <col min="1811" max="1811" width="14.140625" bestFit="1" customWidth="1"/>
    <col min="1812" max="1812" width="15.7109375" bestFit="1" customWidth="1"/>
    <col min="1813" max="1816" width="14.42578125" bestFit="1" customWidth="1"/>
    <col min="1817" max="1817" width="16" bestFit="1" customWidth="1"/>
    <col min="2049" max="2049" width="13.85546875" customWidth="1"/>
    <col min="2050" max="2051" width="17.28515625" bestFit="1" customWidth="1"/>
    <col min="2052" max="2052" width="15.7109375" customWidth="1"/>
    <col min="2053" max="2053" width="10.28515625" bestFit="1" customWidth="1"/>
    <col min="2054" max="2055" width="17.28515625" bestFit="1" customWidth="1"/>
    <col min="2056" max="2056" width="15.5703125" bestFit="1" customWidth="1"/>
    <col min="2057" max="2057" width="9.7109375" bestFit="1" customWidth="1"/>
    <col min="2060" max="2060" width="13.42578125" customWidth="1"/>
    <col min="2061" max="2062" width="14.42578125" bestFit="1" customWidth="1"/>
    <col min="2063" max="2063" width="17.140625" bestFit="1" customWidth="1"/>
    <col min="2064" max="2064" width="14.5703125" bestFit="1" customWidth="1"/>
    <col min="2065" max="2065" width="16.28515625" bestFit="1" customWidth="1"/>
    <col min="2066" max="2066" width="16.140625" bestFit="1" customWidth="1"/>
    <col min="2067" max="2067" width="14.140625" bestFit="1" customWidth="1"/>
    <col min="2068" max="2068" width="15.7109375" bestFit="1" customWidth="1"/>
    <col min="2069" max="2072" width="14.42578125" bestFit="1" customWidth="1"/>
    <col min="2073" max="2073" width="16" bestFit="1" customWidth="1"/>
    <col min="2305" max="2305" width="13.85546875" customWidth="1"/>
    <col min="2306" max="2307" width="17.28515625" bestFit="1" customWidth="1"/>
    <col min="2308" max="2308" width="15.7109375" customWidth="1"/>
    <col min="2309" max="2309" width="10.28515625" bestFit="1" customWidth="1"/>
    <col min="2310" max="2311" width="17.28515625" bestFit="1" customWidth="1"/>
    <col min="2312" max="2312" width="15.5703125" bestFit="1" customWidth="1"/>
    <col min="2313" max="2313" width="9.7109375" bestFit="1" customWidth="1"/>
    <col min="2316" max="2316" width="13.42578125" customWidth="1"/>
    <col min="2317" max="2318" width="14.42578125" bestFit="1" customWidth="1"/>
    <col min="2319" max="2319" width="17.140625" bestFit="1" customWidth="1"/>
    <col min="2320" max="2320" width="14.5703125" bestFit="1" customWidth="1"/>
    <col min="2321" max="2321" width="16.28515625" bestFit="1" customWidth="1"/>
    <col min="2322" max="2322" width="16.140625" bestFit="1" customWidth="1"/>
    <col min="2323" max="2323" width="14.140625" bestFit="1" customWidth="1"/>
    <col min="2324" max="2324" width="15.7109375" bestFit="1" customWidth="1"/>
    <col min="2325" max="2328" width="14.42578125" bestFit="1" customWidth="1"/>
    <col min="2329" max="2329" width="16" bestFit="1" customWidth="1"/>
    <col min="2561" max="2561" width="13.85546875" customWidth="1"/>
    <col min="2562" max="2563" width="17.28515625" bestFit="1" customWidth="1"/>
    <col min="2564" max="2564" width="15.7109375" customWidth="1"/>
    <col min="2565" max="2565" width="10.28515625" bestFit="1" customWidth="1"/>
    <col min="2566" max="2567" width="17.28515625" bestFit="1" customWidth="1"/>
    <col min="2568" max="2568" width="15.5703125" bestFit="1" customWidth="1"/>
    <col min="2569" max="2569" width="9.7109375" bestFit="1" customWidth="1"/>
    <col min="2572" max="2572" width="13.42578125" customWidth="1"/>
    <col min="2573" max="2574" width="14.42578125" bestFit="1" customWidth="1"/>
    <col min="2575" max="2575" width="17.140625" bestFit="1" customWidth="1"/>
    <col min="2576" max="2576" width="14.5703125" bestFit="1" customWidth="1"/>
    <col min="2577" max="2577" width="16.28515625" bestFit="1" customWidth="1"/>
    <col min="2578" max="2578" width="16.140625" bestFit="1" customWidth="1"/>
    <col min="2579" max="2579" width="14.140625" bestFit="1" customWidth="1"/>
    <col min="2580" max="2580" width="15.7109375" bestFit="1" customWidth="1"/>
    <col min="2581" max="2584" width="14.42578125" bestFit="1" customWidth="1"/>
    <col min="2585" max="2585" width="16" bestFit="1" customWidth="1"/>
    <col min="2817" max="2817" width="13.85546875" customWidth="1"/>
    <col min="2818" max="2819" width="17.28515625" bestFit="1" customWidth="1"/>
    <col min="2820" max="2820" width="15.7109375" customWidth="1"/>
    <col min="2821" max="2821" width="10.28515625" bestFit="1" customWidth="1"/>
    <col min="2822" max="2823" width="17.28515625" bestFit="1" customWidth="1"/>
    <col min="2824" max="2824" width="15.5703125" bestFit="1" customWidth="1"/>
    <col min="2825" max="2825" width="9.7109375" bestFit="1" customWidth="1"/>
    <col min="2828" max="2828" width="13.42578125" customWidth="1"/>
    <col min="2829" max="2830" width="14.42578125" bestFit="1" customWidth="1"/>
    <col min="2831" max="2831" width="17.140625" bestFit="1" customWidth="1"/>
    <col min="2832" max="2832" width="14.5703125" bestFit="1" customWidth="1"/>
    <col min="2833" max="2833" width="16.28515625" bestFit="1" customWidth="1"/>
    <col min="2834" max="2834" width="16.140625" bestFit="1" customWidth="1"/>
    <col min="2835" max="2835" width="14.140625" bestFit="1" customWidth="1"/>
    <col min="2836" max="2836" width="15.7109375" bestFit="1" customWidth="1"/>
    <col min="2837" max="2840" width="14.42578125" bestFit="1" customWidth="1"/>
    <col min="2841" max="2841" width="16" bestFit="1" customWidth="1"/>
    <col min="3073" max="3073" width="13.85546875" customWidth="1"/>
    <col min="3074" max="3075" width="17.28515625" bestFit="1" customWidth="1"/>
    <col min="3076" max="3076" width="15.7109375" customWidth="1"/>
    <col min="3077" max="3077" width="10.28515625" bestFit="1" customWidth="1"/>
    <col min="3078" max="3079" width="17.28515625" bestFit="1" customWidth="1"/>
    <col min="3080" max="3080" width="15.5703125" bestFit="1" customWidth="1"/>
    <col min="3081" max="3081" width="9.7109375" bestFit="1" customWidth="1"/>
    <col min="3084" max="3084" width="13.42578125" customWidth="1"/>
    <col min="3085" max="3086" width="14.42578125" bestFit="1" customWidth="1"/>
    <col min="3087" max="3087" width="17.140625" bestFit="1" customWidth="1"/>
    <col min="3088" max="3088" width="14.5703125" bestFit="1" customWidth="1"/>
    <col min="3089" max="3089" width="16.28515625" bestFit="1" customWidth="1"/>
    <col min="3090" max="3090" width="16.140625" bestFit="1" customWidth="1"/>
    <col min="3091" max="3091" width="14.140625" bestFit="1" customWidth="1"/>
    <col min="3092" max="3092" width="15.7109375" bestFit="1" customWidth="1"/>
    <col min="3093" max="3096" width="14.42578125" bestFit="1" customWidth="1"/>
    <col min="3097" max="3097" width="16" bestFit="1" customWidth="1"/>
    <col min="3329" max="3329" width="13.85546875" customWidth="1"/>
    <col min="3330" max="3331" width="17.28515625" bestFit="1" customWidth="1"/>
    <col min="3332" max="3332" width="15.7109375" customWidth="1"/>
    <col min="3333" max="3333" width="10.28515625" bestFit="1" customWidth="1"/>
    <col min="3334" max="3335" width="17.28515625" bestFit="1" customWidth="1"/>
    <col min="3336" max="3336" width="15.5703125" bestFit="1" customWidth="1"/>
    <col min="3337" max="3337" width="9.7109375" bestFit="1" customWidth="1"/>
    <col min="3340" max="3340" width="13.42578125" customWidth="1"/>
    <col min="3341" max="3342" width="14.42578125" bestFit="1" customWidth="1"/>
    <col min="3343" max="3343" width="17.140625" bestFit="1" customWidth="1"/>
    <col min="3344" max="3344" width="14.5703125" bestFit="1" customWidth="1"/>
    <col min="3345" max="3345" width="16.28515625" bestFit="1" customWidth="1"/>
    <col min="3346" max="3346" width="16.140625" bestFit="1" customWidth="1"/>
    <col min="3347" max="3347" width="14.140625" bestFit="1" customWidth="1"/>
    <col min="3348" max="3348" width="15.7109375" bestFit="1" customWidth="1"/>
    <col min="3349" max="3352" width="14.42578125" bestFit="1" customWidth="1"/>
    <col min="3353" max="3353" width="16" bestFit="1" customWidth="1"/>
    <col min="3585" max="3585" width="13.85546875" customWidth="1"/>
    <col min="3586" max="3587" width="17.28515625" bestFit="1" customWidth="1"/>
    <col min="3588" max="3588" width="15.7109375" customWidth="1"/>
    <col min="3589" max="3589" width="10.28515625" bestFit="1" customWidth="1"/>
    <col min="3590" max="3591" width="17.28515625" bestFit="1" customWidth="1"/>
    <col min="3592" max="3592" width="15.5703125" bestFit="1" customWidth="1"/>
    <col min="3593" max="3593" width="9.7109375" bestFit="1" customWidth="1"/>
    <col min="3596" max="3596" width="13.42578125" customWidth="1"/>
    <col min="3597" max="3598" width="14.42578125" bestFit="1" customWidth="1"/>
    <col min="3599" max="3599" width="17.140625" bestFit="1" customWidth="1"/>
    <col min="3600" max="3600" width="14.5703125" bestFit="1" customWidth="1"/>
    <col min="3601" max="3601" width="16.28515625" bestFit="1" customWidth="1"/>
    <col min="3602" max="3602" width="16.140625" bestFit="1" customWidth="1"/>
    <col min="3603" max="3603" width="14.140625" bestFit="1" customWidth="1"/>
    <col min="3604" max="3604" width="15.7109375" bestFit="1" customWidth="1"/>
    <col min="3605" max="3608" width="14.42578125" bestFit="1" customWidth="1"/>
    <col min="3609" max="3609" width="16" bestFit="1" customWidth="1"/>
    <col min="3841" max="3841" width="13.85546875" customWidth="1"/>
    <col min="3842" max="3843" width="17.28515625" bestFit="1" customWidth="1"/>
    <col min="3844" max="3844" width="15.7109375" customWidth="1"/>
    <col min="3845" max="3845" width="10.28515625" bestFit="1" customWidth="1"/>
    <col min="3846" max="3847" width="17.28515625" bestFit="1" customWidth="1"/>
    <col min="3848" max="3848" width="15.5703125" bestFit="1" customWidth="1"/>
    <col min="3849" max="3849" width="9.7109375" bestFit="1" customWidth="1"/>
    <col min="3852" max="3852" width="13.42578125" customWidth="1"/>
    <col min="3853" max="3854" width="14.42578125" bestFit="1" customWidth="1"/>
    <col min="3855" max="3855" width="17.140625" bestFit="1" customWidth="1"/>
    <col min="3856" max="3856" width="14.5703125" bestFit="1" customWidth="1"/>
    <col min="3857" max="3857" width="16.28515625" bestFit="1" customWidth="1"/>
    <col min="3858" max="3858" width="16.140625" bestFit="1" customWidth="1"/>
    <col min="3859" max="3859" width="14.140625" bestFit="1" customWidth="1"/>
    <col min="3860" max="3860" width="15.7109375" bestFit="1" customWidth="1"/>
    <col min="3861" max="3864" width="14.42578125" bestFit="1" customWidth="1"/>
    <col min="3865" max="3865" width="16" bestFit="1" customWidth="1"/>
    <col min="4097" max="4097" width="13.85546875" customWidth="1"/>
    <col min="4098" max="4099" width="17.28515625" bestFit="1" customWidth="1"/>
    <col min="4100" max="4100" width="15.7109375" customWidth="1"/>
    <col min="4101" max="4101" width="10.28515625" bestFit="1" customWidth="1"/>
    <col min="4102" max="4103" width="17.28515625" bestFit="1" customWidth="1"/>
    <col min="4104" max="4104" width="15.5703125" bestFit="1" customWidth="1"/>
    <col min="4105" max="4105" width="9.7109375" bestFit="1" customWidth="1"/>
    <col min="4108" max="4108" width="13.42578125" customWidth="1"/>
    <col min="4109" max="4110" width="14.42578125" bestFit="1" customWidth="1"/>
    <col min="4111" max="4111" width="17.140625" bestFit="1" customWidth="1"/>
    <col min="4112" max="4112" width="14.5703125" bestFit="1" customWidth="1"/>
    <col min="4113" max="4113" width="16.28515625" bestFit="1" customWidth="1"/>
    <col min="4114" max="4114" width="16.140625" bestFit="1" customWidth="1"/>
    <col min="4115" max="4115" width="14.140625" bestFit="1" customWidth="1"/>
    <col min="4116" max="4116" width="15.7109375" bestFit="1" customWidth="1"/>
    <col min="4117" max="4120" width="14.42578125" bestFit="1" customWidth="1"/>
    <col min="4121" max="4121" width="16" bestFit="1" customWidth="1"/>
    <col min="4353" max="4353" width="13.85546875" customWidth="1"/>
    <col min="4354" max="4355" width="17.28515625" bestFit="1" customWidth="1"/>
    <col min="4356" max="4356" width="15.7109375" customWidth="1"/>
    <col min="4357" max="4357" width="10.28515625" bestFit="1" customWidth="1"/>
    <col min="4358" max="4359" width="17.28515625" bestFit="1" customWidth="1"/>
    <col min="4360" max="4360" width="15.5703125" bestFit="1" customWidth="1"/>
    <col min="4361" max="4361" width="9.7109375" bestFit="1" customWidth="1"/>
    <col min="4364" max="4364" width="13.42578125" customWidth="1"/>
    <col min="4365" max="4366" width="14.42578125" bestFit="1" customWidth="1"/>
    <col min="4367" max="4367" width="17.140625" bestFit="1" customWidth="1"/>
    <col min="4368" max="4368" width="14.5703125" bestFit="1" customWidth="1"/>
    <col min="4369" max="4369" width="16.28515625" bestFit="1" customWidth="1"/>
    <col min="4370" max="4370" width="16.140625" bestFit="1" customWidth="1"/>
    <col min="4371" max="4371" width="14.140625" bestFit="1" customWidth="1"/>
    <col min="4372" max="4372" width="15.7109375" bestFit="1" customWidth="1"/>
    <col min="4373" max="4376" width="14.42578125" bestFit="1" customWidth="1"/>
    <col min="4377" max="4377" width="16" bestFit="1" customWidth="1"/>
    <col min="4609" max="4609" width="13.85546875" customWidth="1"/>
    <col min="4610" max="4611" width="17.28515625" bestFit="1" customWidth="1"/>
    <col min="4612" max="4612" width="15.7109375" customWidth="1"/>
    <col min="4613" max="4613" width="10.28515625" bestFit="1" customWidth="1"/>
    <col min="4614" max="4615" width="17.28515625" bestFit="1" customWidth="1"/>
    <col min="4616" max="4616" width="15.5703125" bestFit="1" customWidth="1"/>
    <col min="4617" max="4617" width="9.7109375" bestFit="1" customWidth="1"/>
    <col min="4620" max="4620" width="13.42578125" customWidth="1"/>
    <col min="4621" max="4622" width="14.42578125" bestFit="1" customWidth="1"/>
    <col min="4623" max="4623" width="17.140625" bestFit="1" customWidth="1"/>
    <col min="4624" max="4624" width="14.5703125" bestFit="1" customWidth="1"/>
    <col min="4625" max="4625" width="16.28515625" bestFit="1" customWidth="1"/>
    <col min="4626" max="4626" width="16.140625" bestFit="1" customWidth="1"/>
    <col min="4627" max="4627" width="14.140625" bestFit="1" customWidth="1"/>
    <col min="4628" max="4628" width="15.7109375" bestFit="1" customWidth="1"/>
    <col min="4629" max="4632" width="14.42578125" bestFit="1" customWidth="1"/>
    <col min="4633" max="4633" width="16" bestFit="1" customWidth="1"/>
    <col min="4865" max="4865" width="13.85546875" customWidth="1"/>
    <col min="4866" max="4867" width="17.28515625" bestFit="1" customWidth="1"/>
    <col min="4868" max="4868" width="15.7109375" customWidth="1"/>
    <col min="4869" max="4869" width="10.28515625" bestFit="1" customWidth="1"/>
    <col min="4870" max="4871" width="17.28515625" bestFit="1" customWidth="1"/>
    <col min="4872" max="4872" width="15.5703125" bestFit="1" customWidth="1"/>
    <col min="4873" max="4873" width="9.7109375" bestFit="1" customWidth="1"/>
    <col min="4876" max="4876" width="13.42578125" customWidth="1"/>
    <col min="4877" max="4878" width="14.42578125" bestFit="1" customWidth="1"/>
    <col min="4879" max="4879" width="17.140625" bestFit="1" customWidth="1"/>
    <col min="4880" max="4880" width="14.5703125" bestFit="1" customWidth="1"/>
    <col min="4881" max="4881" width="16.28515625" bestFit="1" customWidth="1"/>
    <col min="4882" max="4882" width="16.140625" bestFit="1" customWidth="1"/>
    <col min="4883" max="4883" width="14.140625" bestFit="1" customWidth="1"/>
    <col min="4884" max="4884" width="15.7109375" bestFit="1" customWidth="1"/>
    <col min="4885" max="4888" width="14.42578125" bestFit="1" customWidth="1"/>
    <col min="4889" max="4889" width="16" bestFit="1" customWidth="1"/>
    <col min="5121" max="5121" width="13.85546875" customWidth="1"/>
    <col min="5122" max="5123" width="17.28515625" bestFit="1" customWidth="1"/>
    <col min="5124" max="5124" width="15.7109375" customWidth="1"/>
    <col min="5125" max="5125" width="10.28515625" bestFit="1" customWidth="1"/>
    <col min="5126" max="5127" width="17.28515625" bestFit="1" customWidth="1"/>
    <col min="5128" max="5128" width="15.5703125" bestFit="1" customWidth="1"/>
    <col min="5129" max="5129" width="9.7109375" bestFit="1" customWidth="1"/>
    <col min="5132" max="5132" width="13.42578125" customWidth="1"/>
    <col min="5133" max="5134" width="14.42578125" bestFit="1" customWidth="1"/>
    <col min="5135" max="5135" width="17.140625" bestFit="1" customWidth="1"/>
    <col min="5136" max="5136" width="14.5703125" bestFit="1" customWidth="1"/>
    <col min="5137" max="5137" width="16.28515625" bestFit="1" customWidth="1"/>
    <col min="5138" max="5138" width="16.140625" bestFit="1" customWidth="1"/>
    <col min="5139" max="5139" width="14.140625" bestFit="1" customWidth="1"/>
    <col min="5140" max="5140" width="15.7109375" bestFit="1" customWidth="1"/>
    <col min="5141" max="5144" width="14.42578125" bestFit="1" customWidth="1"/>
    <col min="5145" max="5145" width="16" bestFit="1" customWidth="1"/>
    <col min="5377" max="5377" width="13.85546875" customWidth="1"/>
    <col min="5378" max="5379" width="17.28515625" bestFit="1" customWidth="1"/>
    <col min="5380" max="5380" width="15.7109375" customWidth="1"/>
    <col min="5381" max="5381" width="10.28515625" bestFit="1" customWidth="1"/>
    <col min="5382" max="5383" width="17.28515625" bestFit="1" customWidth="1"/>
    <col min="5384" max="5384" width="15.5703125" bestFit="1" customWidth="1"/>
    <col min="5385" max="5385" width="9.7109375" bestFit="1" customWidth="1"/>
    <col min="5388" max="5388" width="13.42578125" customWidth="1"/>
    <col min="5389" max="5390" width="14.42578125" bestFit="1" customWidth="1"/>
    <col min="5391" max="5391" width="17.140625" bestFit="1" customWidth="1"/>
    <col min="5392" max="5392" width="14.5703125" bestFit="1" customWidth="1"/>
    <col min="5393" max="5393" width="16.28515625" bestFit="1" customWidth="1"/>
    <col min="5394" max="5394" width="16.140625" bestFit="1" customWidth="1"/>
    <col min="5395" max="5395" width="14.140625" bestFit="1" customWidth="1"/>
    <col min="5396" max="5396" width="15.7109375" bestFit="1" customWidth="1"/>
    <col min="5397" max="5400" width="14.42578125" bestFit="1" customWidth="1"/>
    <col min="5401" max="5401" width="16" bestFit="1" customWidth="1"/>
    <col min="5633" max="5633" width="13.85546875" customWidth="1"/>
    <col min="5634" max="5635" width="17.28515625" bestFit="1" customWidth="1"/>
    <col min="5636" max="5636" width="15.7109375" customWidth="1"/>
    <col min="5637" max="5637" width="10.28515625" bestFit="1" customWidth="1"/>
    <col min="5638" max="5639" width="17.28515625" bestFit="1" customWidth="1"/>
    <col min="5640" max="5640" width="15.5703125" bestFit="1" customWidth="1"/>
    <col min="5641" max="5641" width="9.7109375" bestFit="1" customWidth="1"/>
    <col min="5644" max="5644" width="13.42578125" customWidth="1"/>
    <col min="5645" max="5646" width="14.42578125" bestFit="1" customWidth="1"/>
    <col min="5647" max="5647" width="17.140625" bestFit="1" customWidth="1"/>
    <col min="5648" max="5648" width="14.5703125" bestFit="1" customWidth="1"/>
    <col min="5649" max="5649" width="16.28515625" bestFit="1" customWidth="1"/>
    <col min="5650" max="5650" width="16.140625" bestFit="1" customWidth="1"/>
    <col min="5651" max="5651" width="14.140625" bestFit="1" customWidth="1"/>
    <col min="5652" max="5652" width="15.7109375" bestFit="1" customWidth="1"/>
    <col min="5653" max="5656" width="14.42578125" bestFit="1" customWidth="1"/>
    <col min="5657" max="5657" width="16" bestFit="1" customWidth="1"/>
    <col min="5889" max="5889" width="13.85546875" customWidth="1"/>
    <col min="5890" max="5891" width="17.28515625" bestFit="1" customWidth="1"/>
    <col min="5892" max="5892" width="15.7109375" customWidth="1"/>
    <col min="5893" max="5893" width="10.28515625" bestFit="1" customWidth="1"/>
    <col min="5894" max="5895" width="17.28515625" bestFit="1" customWidth="1"/>
    <col min="5896" max="5896" width="15.5703125" bestFit="1" customWidth="1"/>
    <col min="5897" max="5897" width="9.7109375" bestFit="1" customWidth="1"/>
    <col min="5900" max="5900" width="13.42578125" customWidth="1"/>
    <col min="5901" max="5902" width="14.42578125" bestFit="1" customWidth="1"/>
    <col min="5903" max="5903" width="17.140625" bestFit="1" customWidth="1"/>
    <col min="5904" max="5904" width="14.5703125" bestFit="1" customWidth="1"/>
    <col min="5905" max="5905" width="16.28515625" bestFit="1" customWidth="1"/>
    <col min="5906" max="5906" width="16.140625" bestFit="1" customWidth="1"/>
    <col min="5907" max="5907" width="14.140625" bestFit="1" customWidth="1"/>
    <col min="5908" max="5908" width="15.7109375" bestFit="1" customWidth="1"/>
    <col min="5909" max="5912" width="14.42578125" bestFit="1" customWidth="1"/>
    <col min="5913" max="5913" width="16" bestFit="1" customWidth="1"/>
    <col min="6145" max="6145" width="13.85546875" customWidth="1"/>
    <col min="6146" max="6147" width="17.28515625" bestFit="1" customWidth="1"/>
    <col min="6148" max="6148" width="15.7109375" customWidth="1"/>
    <col min="6149" max="6149" width="10.28515625" bestFit="1" customWidth="1"/>
    <col min="6150" max="6151" width="17.28515625" bestFit="1" customWidth="1"/>
    <col min="6152" max="6152" width="15.5703125" bestFit="1" customWidth="1"/>
    <col min="6153" max="6153" width="9.7109375" bestFit="1" customWidth="1"/>
    <col min="6156" max="6156" width="13.42578125" customWidth="1"/>
    <col min="6157" max="6158" width="14.42578125" bestFit="1" customWidth="1"/>
    <col min="6159" max="6159" width="17.140625" bestFit="1" customWidth="1"/>
    <col min="6160" max="6160" width="14.5703125" bestFit="1" customWidth="1"/>
    <col min="6161" max="6161" width="16.28515625" bestFit="1" customWidth="1"/>
    <col min="6162" max="6162" width="16.140625" bestFit="1" customWidth="1"/>
    <col min="6163" max="6163" width="14.140625" bestFit="1" customWidth="1"/>
    <col min="6164" max="6164" width="15.7109375" bestFit="1" customWidth="1"/>
    <col min="6165" max="6168" width="14.42578125" bestFit="1" customWidth="1"/>
    <col min="6169" max="6169" width="16" bestFit="1" customWidth="1"/>
    <col min="6401" max="6401" width="13.85546875" customWidth="1"/>
    <col min="6402" max="6403" width="17.28515625" bestFit="1" customWidth="1"/>
    <col min="6404" max="6404" width="15.7109375" customWidth="1"/>
    <col min="6405" max="6405" width="10.28515625" bestFit="1" customWidth="1"/>
    <col min="6406" max="6407" width="17.28515625" bestFit="1" customWidth="1"/>
    <col min="6408" max="6408" width="15.5703125" bestFit="1" customWidth="1"/>
    <col min="6409" max="6409" width="9.7109375" bestFit="1" customWidth="1"/>
    <col min="6412" max="6412" width="13.42578125" customWidth="1"/>
    <col min="6413" max="6414" width="14.42578125" bestFit="1" customWidth="1"/>
    <col min="6415" max="6415" width="17.140625" bestFit="1" customWidth="1"/>
    <col min="6416" max="6416" width="14.5703125" bestFit="1" customWidth="1"/>
    <col min="6417" max="6417" width="16.28515625" bestFit="1" customWidth="1"/>
    <col min="6418" max="6418" width="16.140625" bestFit="1" customWidth="1"/>
    <col min="6419" max="6419" width="14.140625" bestFit="1" customWidth="1"/>
    <col min="6420" max="6420" width="15.7109375" bestFit="1" customWidth="1"/>
    <col min="6421" max="6424" width="14.42578125" bestFit="1" customWidth="1"/>
    <col min="6425" max="6425" width="16" bestFit="1" customWidth="1"/>
    <col min="6657" max="6657" width="13.85546875" customWidth="1"/>
    <col min="6658" max="6659" width="17.28515625" bestFit="1" customWidth="1"/>
    <col min="6660" max="6660" width="15.7109375" customWidth="1"/>
    <col min="6661" max="6661" width="10.28515625" bestFit="1" customWidth="1"/>
    <col min="6662" max="6663" width="17.28515625" bestFit="1" customWidth="1"/>
    <col min="6664" max="6664" width="15.5703125" bestFit="1" customWidth="1"/>
    <col min="6665" max="6665" width="9.7109375" bestFit="1" customWidth="1"/>
    <col min="6668" max="6668" width="13.42578125" customWidth="1"/>
    <col min="6669" max="6670" width="14.42578125" bestFit="1" customWidth="1"/>
    <col min="6671" max="6671" width="17.140625" bestFit="1" customWidth="1"/>
    <col min="6672" max="6672" width="14.5703125" bestFit="1" customWidth="1"/>
    <col min="6673" max="6673" width="16.28515625" bestFit="1" customWidth="1"/>
    <col min="6674" max="6674" width="16.140625" bestFit="1" customWidth="1"/>
    <col min="6675" max="6675" width="14.140625" bestFit="1" customWidth="1"/>
    <col min="6676" max="6676" width="15.7109375" bestFit="1" customWidth="1"/>
    <col min="6677" max="6680" width="14.42578125" bestFit="1" customWidth="1"/>
    <col min="6681" max="6681" width="16" bestFit="1" customWidth="1"/>
    <col min="6913" max="6913" width="13.85546875" customWidth="1"/>
    <col min="6914" max="6915" width="17.28515625" bestFit="1" customWidth="1"/>
    <col min="6916" max="6916" width="15.7109375" customWidth="1"/>
    <col min="6917" max="6917" width="10.28515625" bestFit="1" customWidth="1"/>
    <col min="6918" max="6919" width="17.28515625" bestFit="1" customWidth="1"/>
    <col min="6920" max="6920" width="15.5703125" bestFit="1" customWidth="1"/>
    <col min="6921" max="6921" width="9.7109375" bestFit="1" customWidth="1"/>
    <col min="6924" max="6924" width="13.42578125" customWidth="1"/>
    <col min="6925" max="6926" width="14.42578125" bestFit="1" customWidth="1"/>
    <col min="6927" max="6927" width="17.140625" bestFit="1" customWidth="1"/>
    <col min="6928" max="6928" width="14.5703125" bestFit="1" customWidth="1"/>
    <col min="6929" max="6929" width="16.28515625" bestFit="1" customWidth="1"/>
    <col min="6930" max="6930" width="16.140625" bestFit="1" customWidth="1"/>
    <col min="6931" max="6931" width="14.140625" bestFit="1" customWidth="1"/>
    <col min="6932" max="6932" width="15.7109375" bestFit="1" customWidth="1"/>
    <col min="6933" max="6936" width="14.42578125" bestFit="1" customWidth="1"/>
    <col min="6937" max="6937" width="16" bestFit="1" customWidth="1"/>
    <col min="7169" max="7169" width="13.85546875" customWidth="1"/>
    <col min="7170" max="7171" width="17.28515625" bestFit="1" customWidth="1"/>
    <col min="7172" max="7172" width="15.7109375" customWidth="1"/>
    <col min="7173" max="7173" width="10.28515625" bestFit="1" customWidth="1"/>
    <col min="7174" max="7175" width="17.28515625" bestFit="1" customWidth="1"/>
    <col min="7176" max="7176" width="15.5703125" bestFit="1" customWidth="1"/>
    <col min="7177" max="7177" width="9.7109375" bestFit="1" customWidth="1"/>
    <col min="7180" max="7180" width="13.42578125" customWidth="1"/>
    <col min="7181" max="7182" width="14.42578125" bestFit="1" customWidth="1"/>
    <col min="7183" max="7183" width="17.140625" bestFit="1" customWidth="1"/>
    <col min="7184" max="7184" width="14.5703125" bestFit="1" customWidth="1"/>
    <col min="7185" max="7185" width="16.28515625" bestFit="1" customWidth="1"/>
    <col min="7186" max="7186" width="16.140625" bestFit="1" customWidth="1"/>
    <col min="7187" max="7187" width="14.140625" bestFit="1" customWidth="1"/>
    <col min="7188" max="7188" width="15.7109375" bestFit="1" customWidth="1"/>
    <col min="7189" max="7192" width="14.42578125" bestFit="1" customWidth="1"/>
    <col min="7193" max="7193" width="16" bestFit="1" customWidth="1"/>
    <col min="7425" max="7425" width="13.85546875" customWidth="1"/>
    <col min="7426" max="7427" width="17.28515625" bestFit="1" customWidth="1"/>
    <col min="7428" max="7428" width="15.7109375" customWidth="1"/>
    <col min="7429" max="7429" width="10.28515625" bestFit="1" customWidth="1"/>
    <col min="7430" max="7431" width="17.28515625" bestFit="1" customWidth="1"/>
    <col min="7432" max="7432" width="15.5703125" bestFit="1" customWidth="1"/>
    <col min="7433" max="7433" width="9.7109375" bestFit="1" customWidth="1"/>
    <col min="7436" max="7436" width="13.42578125" customWidth="1"/>
    <col min="7437" max="7438" width="14.42578125" bestFit="1" customWidth="1"/>
    <col min="7439" max="7439" width="17.140625" bestFit="1" customWidth="1"/>
    <col min="7440" max="7440" width="14.5703125" bestFit="1" customWidth="1"/>
    <col min="7441" max="7441" width="16.28515625" bestFit="1" customWidth="1"/>
    <col min="7442" max="7442" width="16.140625" bestFit="1" customWidth="1"/>
    <col min="7443" max="7443" width="14.140625" bestFit="1" customWidth="1"/>
    <col min="7444" max="7444" width="15.7109375" bestFit="1" customWidth="1"/>
    <col min="7445" max="7448" width="14.42578125" bestFit="1" customWidth="1"/>
    <col min="7449" max="7449" width="16" bestFit="1" customWidth="1"/>
    <col min="7681" max="7681" width="13.85546875" customWidth="1"/>
    <col min="7682" max="7683" width="17.28515625" bestFit="1" customWidth="1"/>
    <col min="7684" max="7684" width="15.7109375" customWidth="1"/>
    <col min="7685" max="7685" width="10.28515625" bestFit="1" customWidth="1"/>
    <col min="7686" max="7687" width="17.28515625" bestFit="1" customWidth="1"/>
    <col min="7688" max="7688" width="15.5703125" bestFit="1" customWidth="1"/>
    <col min="7689" max="7689" width="9.7109375" bestFit="1" customWidth="1"/>
    <col min="7692" max="7692" width="13.42578125" customWidth="1"/>
    <col min="7693" max="7694" width="14.42578125" bestFit="1" customWidth="1"/>
    <col min="7695" max="7695" width="17.140625" bestFit="1" customWidth="1"/>
    <col min="7696" max="7696" width="14.5703125" bestFit="1" customWidth="1"/>
    <col min="7697" max="7697" width="16.28515625" bestFit="1" customWidth="1"/>
    <col min="7698" max="7698" width="16.140625" bestFit="1" customWidth="1"/>
    <col min="7699" max="7699" width="14.140625" bestFit="1" customWidth="1"/>
    <col min="7700" max="7700" width="15.7109375" bestFit="1" customWidth="1"/>
    <col min="7701" max="7704" width="14.42578125" bestFit="1" customWidth="1"/>
    <col min="7705" max="7705" width="16" bestFit="1" customWidth="1"/>
    <col min="7937" max="7937" width="13.85546875" customWidth="1"/>
    <col min="7938" max="7939" width="17.28515625" bestFit="1" customWidth="1"/>
    <col min="7940" max="7940" width="15.7109375" customWidth="1"/>
    <col min="7941" max="7941" width="10.28515625" bestFit="1" customWidth="1"/>
    <col min="7942" max="7943" width="17.28515625" bestFit="1" customWidth="1"/>
    <col min="7944" max="7944" width="15.5703125" bestFit="1" customWidth="1"/>
    <col min="7945" max="7945" width="9.7109375" bestFit="1" customWidth="1"/>
    <col min="7948" max="7948" width="13.42578125" customWidth="1"/>
    <col min="7949" max="7950" width="14.42578125" bestFit="1" customWidth="1"/>
    <col min="7951" max="7951" width="17.140625" bestFit="1" customWidth="1"/>
    <col min="7952" max="7952" width="14.5703125" bestFit="1" customWidth="1"/>
    <col min="7953" max="7953" width="16.28515625" bestFit="1" customWidth="1"/>
    <col min="7954" max="7954" width="16.140625" bestFit="1" customWidth="1"/>
    <col min="7955" max="7955" width="14.140625" bestFit="1" customWidth="1"/>
    <col min="7956" max="7956" width="15.7109375" bestFit="1" customWidth="1"/>
    <col min="7957" max="7960" width="14.42578125" bestFit="1" customWidth="1"/>
    <col min="7961" max="7961" width="16" bestFit="1" customWidth="1"/>
    <col min="8193" max="8193" width="13.85546875" customWidth="1"/>
    <col min="8194" max="8195" width="17.28515625" bestFit="1" customWidth="1"/>
    <col min="8196" max="8196" width="15.7109375" customWidth="1"/>
    <col min="8197" max="8197" width="10.28515625" bestFit="1" customWidth="1"/>
    <col min="8198" max="8199" width="17.28515625" bestFit="1" customWidth="1"/>
    <col min="8200" max="8200" width="15.5703125" bestFit="1" customWidth="1"/>
    <col min="8201" max="8201" width="9.7109375" bestFit="1" customWidth="1"/>
    <col min="8204" max="8204" width="13.42578125" customWidth="1"/>
    <col min="8205" max="8206" width="14.42578125" bestFit="1" customWidth="1"/>
    <col min="8207" max="8207" width="17.140625" bestFit="1" customWidth="1"/>
    <col min="8208" max="8208" width="14.5703125" bestFit="1" customWidth="1"/>
    <col min="8209" max="8209" width="16.28515625" bestFit="1" customWidth="1"/>
    <col min="8210" max="8210" width="16.140625" bestFit="1" customWidth="1"/>
    <col min="8211" max="8211" width="14.140625" bestFit="1" customWidth="1"/>
    <col min="8212" max="8212" width="15.7109375" bestFit="1" customWidth="1"/>
    <col min="8213" max="8216" width="14.42578125" bestFit="1" customWidth="1"/>
    <col min="8217" max="8217" width="16" bestFit="1" customWidth="1"/>
    <col min="8449" max="8449" width="13.85546875" customWidth="1"/>
    <col min="8450" max="8451" width="17.28515625" bestFit="1" customWidth="1"/>
    <col min="8452" max="8452" width="15.7109375" customWidth="1"/>
    <col min="8453" max="8453" width="10.28515625" bestFit="1" customWidth="1"/>
    <col min="8454" max="8455" width="17.28515625" bestFit="1" customWidth="1"/>
    <col min="8456" max="8456" width="15.5703125" bestFit="1" customWidth="1"/>
    <col min="8457" max="8457" width="9.7109375" bestFit="1" customWidth="1"/>
    <col min="8460" max="8460" width="13.42578125" customWidth="1"/>
    <col min="8461" max="8462" width="14.42578125" bestFit="1" customWidth="1"/>
    <col min="8463" max="8463" width="17.140625" bestFit="1" customWidth="1"/>
    <col min="8464" max="8464" width="14.5703125" bestFit="1" customWidth="1"/>
    <col min="8465" max="8465" width="16.28515625" bestFit="1" customWidth="1"/>
    <col min="8466" max="8466" width="16.140625" bestFit="1" customWidth="1"/>
    <col min="8467" max="8467" width="14.140625" bestFit="1" customWidth="1"/>
    <col min="8468" max="8468" width="15.7109375" bestFit="1" customWidth="1"/>
    <col min="8469" max="8472" width="14.42578125" bestFit="1" customWidth="1"/>
    <col min="8473" max="8473" width="16" bestFit="1" customWidth="1"/>
    <col min="8705" max="8705" width="13.85546875" customWidth="1"/>
    <col min="8706" max="8707" width="17.28515625" bestFit="1" customWidth="1"/>
    <col min="8708" max="8708" width="15.7109375" customWidth="1"/>
    <col min="8709" max="8709" width="10.28515625" bestFit="1" customWidth="1"/>
    <col min="8710" max="8711" width="17.28515625" bestFit="1" customWidth="1"/>
    <col min="8712" max="8712" width="15.5703125" bestFit="1" customWidth="1"/>
    <col min="8713" max="8713" width="9.7109375" bestFit="1" customWidth="1"/>
    <col min="8716" max="8716" width="13.42578125" customWidth="1"/>
    <col min="8717" max="8718" width="14.42578125" bestFit="1" customWidth="1"/>
    <col min="8719" max="8719" width="17.140625" bestFit="1" customWidth="1"/>
    <col min="8720" max="8720" width="14.5703125" bestFit="1" customWidth="1"/>
    <col min="8721" max="8721" width="16.28515625" bestFit="1" customWidth="1"/>
    <col min="8722" max="8722" width="16.140625" bestFit="1" customWidth="1"/>
    <col min="8723" max="8723" width="14.140625" bestFit="1" customWidth="1"/>
    <col min="8724" max="8724" width="15.7109375" bestFit="1" customWidth="1"/>
    <col min="8725" max="8728" width="14.42578125" bestFit="1" customWidth="1"/>
    <col min="8729" max="8729" width="16" bestFit="1" customWidth="1"/>
    <col min="8961" max="8961" width="13.85546875" customWidth="1"/>
    <col min="8962" max="8963" width="17.28515625" bestFit="1" customWidth="1"/>
    <col min="8964" max="8964" width="15.7109375" customWidth="1"/>
    <col min="8965" max="8965" width="10.28515625" bestFit="1" customWidth="1"/>
    <col min="8966" max="8967" width="17.28515625" bestFit="1" customWidth="1"/>
    <col min="8968" max="8968" width="15.5703125" bestFit="1" customWidth="1"/>
    <col min="8969" max="8969" width="9.7109375" bestFit="1" customWidth="1"/>
    <col min="8972" max="8972" width="13.42578125" customWidth="1"/>
    <col min="8973" max="8974" width="14.42578125" bestFit="1" customWidth="1"/>
    <col min="8975" max="8975" width="17.140625" bestFit="1" customWidth="1"/>
    <col min="8976" max="8976" width="14.5703125" bestFit="1" customWidth="1"/>
    <col min="8977" max="8977" width="16.28515625" bestFit="1" customWidth="1"/>
    <col min="8978" max="8978" width="16.140625" bestFit="1" customWidth="1"/>
    <col min="8979" max="8979" width="14.140625" bestFit="1" customWidth="1"/>
    <col min="8980" max="8980" width="15.7109375" bestFit="1" customWidth="1"/>
    <col min="8981" max="8984" width="14.42578125" bestFit="1" customWidth="1"/>
    <col min="8985" max="8985" width="16" bestFit="1" customWidth="1"/>
    <col min="9217" max="9217" width="13.85546875" customWidth="1"/>
    <col min="9218" max="9219" width="17.28515625" bestFit="1" customWidth="1"/>
    <col min="9220" max="9220" width="15.7109375" customWidth="1"/>
    <col min="9221" max="9221" width="10.28515625" bestFit="1" customWidth="1"/>
    <col min="9222" max="9223" width="17.28515625" bestFit="1" customWidth="1"/>
    <col min="9224" max="9224" width="15.5703125" bestFit="1" customWidth="1"/>
    <col min="9225" max="9225" width="9.7109375" bestFit="1" customWidth="1"/>
    <col min="9228" max="9228" width="13.42578125" customWidth="1"/>
    <col min="9229" max="9230" width="14.42578125" bestFit="1" customWidth="1"/>
    <col min="9231" max="9231" width="17.140625" bestFit="1" customWidth="1"/>
    <col min="9232" max="9232" width="14.5703125" bestFit="1" customWidth="1"/>
    <col min="9233" max="9233" width="16.28515625" bestFit="1" customWidth="1"/>
    <col min="9234" max="9234" width="16.140625" bestFit="1" customWidth="1"/>
    <col min="9235" max="9235" width="14.140625" bestFit="1" customWidth="1"/>
    <col min="9236" max="9236" width="15.7109375" bestFit="1" customWidth="1"/>
    <col min="9237" max="9240" width="14.42578125" bestFit="1" customWidth="1"/>
    <col min="9241" max="9241" width="16" bestFit="1" customWidth="1"/>
    <col min="9473" max="9473" width="13.85546875" customWidth="1"/>
    <col min="9474" max="9475" width="17.28515625" bestFit="1" customWidth="1"/>
    <col min="9476" max="9476" width="15.7109375" customWidth="1"/>
    <col min="9477" max="9477" width="10.28515625" bestFit="1" customWidth="1"/>
    <col min="9478" max="9479" width="17.28515625" bestFit="1" customWidth="1"/>
    <col min="9480" max="9480" width="15.5703125" bestFit="1" customWidth="1"/>
    <col min="9481" max="9481" width="9.7109375" bestFit="1" customWidth="1"/>
    <col min="9484" max="9484" width="13.42578125" customWidth="1"/>
    <col min="9485" max="9486" width="14.42578125" bestFit="1" customWidth="1"/>
    <col min="9487" max="9487" width="17.140625" bestFit="1" customWidth="1"/>
    <col min="9488" max="9488" width="14.5703125" bestFit="1" customWidth="1"/>
    <col min="9489" max="9489" width="16.28515625" bestFit="1" customWidth="1"/>
    <col min="9490" max="9490" width="16.140625" bestFit="1" customWidth="1"/>
    <col min="9491" max="9491" width="14.140625" bestFit="1" customWidth="1"/>
    <col min="9492" max="9492" width="15.7109375" bestFit="1" customWidth="1"/>
    <col min="9493" max="9496" width="14.42578125" bestFit="1" customWidth="1"/>
    <col min="9497" max="9497" width="16" bestFit="1" customWidth="1"/>
    <col min="9729" max="9729" width="13.85546875" customWidth="1"/>
    <col min="9730" max="9731" width="17.28515625" bestFit="1" customWidth="1"/>
    <col min="9732" max="9732" width="15.7109375" customWidth="1"/>
    <col min="9733" max="9733" width="10.28515625" bestFit="1" customWidth="1"/>
    <col min="9734" max="9735" width="17.28515625" bestFit="1" customWidth="1"/>
    <col min="9736" max="9736" width="15.5703125" bestFit="1" customWidth="1"/>
    <col min="9737" max="9737" width="9.7109375" bestFit="1" customWidth="1"/>
    <col min="9740" max="9740" width="13.42578125" customWidth="1"/>
    <col min="9741" max="9742" width="14.42578125" bestFit="1" customWidth="1"/>
    <col min="9743" max="9743" width="17.140625" bestFit="1" customWidth="1"/>
    <col min="9744" max="9744" width="14.5703125" bestFit="1" customWidth="1"/>
    <col min="9745" max="9745" width="16.28515625" bestFit="1" customWidth="1"/>
    <col min="9746" max="9746" width="16.140625" bestFit="1" customWidth="1"/>
    <col min="9747" max="9747" width="14.140625" bestFit="1" customWidth="1"/>
    <col min="9748" max="9748" width="15.7109375" bestFit="1" customWidth="1"/>
    <col min="9749" max="9752" width="14.42578125" bestFit="1" customWidth="1"/>
    <col min="9753" max="9753" width="16" bestFit="1" customWidth="1"/>
    <col min="9985" max="9985" width="13.85546875" customWidth="1"/>
    <col min="9986" max="9987" width="17.28515625" bestFit="1" customWidth="1"/>
    <col min="9988" max="9988" width="15.7109375" customWidth="1"/>
    <col min="9989" max="9989" width="10.28515625" bestFit="1" customWidth="1"/>
    <col min="9990" max="9991" width="17.28515625" bestFit="1" customWidth="1"/>
    <col min="9992" max="9992" width="15.5703125" bestFit="1" customWidth="1"/>
    <col min="9993" max="9993" width="9.7109375" bestFit="1" customWidth="1"/>
    <col min="9996" max="9996" width="13.42578125" customWidth="1"/>
    <col min="9997" max="9998" width="14.42578125" bestFit="1" customWidth="1"/>
    <col min="9999" max="9999" width="17.140625" bestFit="1" customWidth="1"/>
    <col min="10000" max="10000" width="14.5703125" bestFit="1" customWidth="1"/>
    <col min="10001" max="10001" width="16.28515625" bestFit="1" customWidth="1"/>
    <col min="10002" max="10002" width="16.140625" bestFit="1" customWidth="1"/>
    <col min="10003" max="10003" width="14.140625" bestFit="1" customWidth="1"/>
    <col min="10004" max="10004" width="15.7109375" bestFit="1" customWidth="1"/>
    <col min="10005" max="10008" width="14.42578125" bestFit="1" customWidth="1"/>
    <col min="10009" max="10009" width="16" bestFit="1" customWidth="1"/>
    <col min="10241" max="10241" width="13.85546875" customWidth="1"/>
    <col min="10242" max="10243" width="17.28515625" bestFit="1" customWidth="1"/>
    <col min="10244" max="10244" width="15.7109375" customWidth="1"/>
    <col min="10245" max="10245" width="10.28515625" bestFit="1" customWidth="1"/>
    <col min="10246" max="10247" width="17.28515625" bestFit="1" customWidth="1"/>
    <col min="10248" max="10248" width="15.5703125" bestFit="1" customWidth="1"/>
    <col min="10249" max="10249" width="9.7109375" bestFit="1" customWidth="1"/>
    <col min="10252" max="10252" width="13.42578125" customWidth="1"/>
    <col min="10253" max="10254" width="14.42578125" bestFit="1" customWidth="1"/>
    <col min="10255" max="10255" width="17.140625" bestFit="1" customWidth="1"/>
    <col min="10256" max="10256" width="14.5703125" bestFit="1" customWidth="1"/>
    <col min="10257" max="10257" width="16.28515625" bestFit="1" customWidth="1"/>
    <col min="10258" max="10258" width="16.140625" bestFit="1" customWidth="1"/>
    <col min="10259" max="10259" width="14.140625" bestFit="1" customWidth="1"/>
    <col min="10260" max="10260" width="15.7109375" bestFit="1" customWidth="1"/>
    <col min="10261" max="10264" width="14.42578125" bestFit="1" customWidth="1"/>
    <col min="10265" max="10265" width="16" bestFit="1" customWidth="1"/>
    <col min="10497" max="10497" width="13.85546875" customWidth="1"/>
    <col min="10498" max="10499" width="17.28515625" bestFit="1" customWidth="1"/>
    <col min="10500" max="10500" width="15.7109375" customWidth="1"/>
    <col min="10501" max="10501" width="10.28515625" bestFit="1" customWidth="1"/>
    <col min="10502" max="10503" width="17.28515625" bestFit="1" customWidth="1"/>
    <col min="10504" max="10504" width="15.5703125" bestFit="1" customWidth="1"/>
    <col min="10505" max="10505" width="9.7109375" bestFit="1" customWidth="1"/>
    <col min="10508" max="10508" width="13.42578125" customWidth="1"/>
    <col min="10509" max="10510" width="14.42578125" bestFit="1" customWidth="1"/>
    <col min="10511" max="10511" width="17.140625" bestFit="1" customWidth="1"/>
    <col min="10512" max="10512" width="14.5703125" bestFit="1" customWidth="1"/>
    <col min="10513" max="10513" width="16.28515625" bestFit="1" customWidth="1"/>
    <col min="10514" max="10514" width="16.140625" bestFit="1" customWidth="1"/>
    <col min="10515" max="10515" width="14.140625" bestFit="1" customWidth="1"/>
    <col min="10516" max="10516" width="15.7109375" bestFit="1" customWidth="1"/>
    <col min="10517" max="10520" width="14.42578125" bestFit="1" customWidth="1"/>
    <col min="10521" max="10521" width="16" bestFit="1" customWidth="1"/>
    <col min="10753" max="10753" width="13.85546875" customWidth="1"/>
    <col min="10754" max="10755" width="17.28515625" bestFit="1" customWidth="1"/>
    <col min="10756" max="10756" width="15.7109375" customWidth="1"/>
    <col min="10757" max="10757" width="10.28515625" bestFit="1" customWidth="1"/>
    <col min="10758" max="10759" width="17.28515625" bestFit="1" customWidth="1"/>
    <col min="10760" max="10760" width="15.5703125" bestFit="1" customWidth="1"/>
    <col min="10761" max="10761" width="9.7109375" bestFit="1" customWidth="1"/>
    <col min="10764" max="10764" width="13.42578125" customWidth="1"/>
    <col min="10765" max="10766" width="14.42578125" bestFit="1" customWidth="1"/>
    <col min="10767" max="10767" width="17.140625" bestFit="1" customWidth="1"/>
    <col min="10768" max="10768" width="14.5703125" bestFit="1" customWidth="1"/>
    <col min="10769" max="10769" width="16.28515625" bestFit="1" customWidth="1"/>
    <col min="10770" max="10770" width="16.140625" bestFit="1" customWidth="1"/>
    <col min="10771" max="10771" width="14.140625" bestFit="1" customWidth="1"/>
    <col min="10772" max="10772" width="15.7109375" bestFit="1" customWidth="1"/>
    <col min="10773" max="10776" width="14.42578125" bestFit="1" customWidth="1"/>
    <col min="10777" max="10777" width="16" bestFit="1" customWidth="1"/>
    <col min="11009" max="11009" width="13.85546875" customWidth="1"/>
    <col min="11010" max="11011" width="17.28515625" bestFit="1" customWidth="1"/>
    <col min="11012" max="11012" width="15.7109375" customWidth="1"/>
    <col min="11013" max="11013" width="10.28515625" bestFit="1" customWidth="1"/>
    <col min="11014" max="11015" width="17.28515625" bestFit="1" customWidth="1"/>
    <col min="11016" max="11016" width="15.5703125" bestFit="1" customWidth="1"/>
    <col min="11017" max="11017" width="9.7109375" bestFit="1" customWidth="1"/>
    <col min="11020" max="11020" width="13.42578125" customWidth="1"/>
    <col min="11021" max="11022" width="14.42578125" bestFit="1" customWidth="1"/>
    <col min="11023" max="11023" width="17.140625" bestFit="1" customWidth="1"/>
    <col min="11024" max="11024" width="14.5703125" bestFit="1" customWidth="1"/>
    <col min="11025" max="11025" width="16.28515625" bestFit="1" customWidth="1"/>
    <col min="11026" max="11026" width="16.140625" bestFit="1" customWidth="1"/>
    <col min="11027" max="11027" width="14.140625" bestFit="1" customWidth="1"/>
    <col min="11028" max="11028" width="15.7109375" bestFit="1" customWidth="1"/>
    <col min="11029" max="11032" width="14.42578125" bestFit="1" customWidth="1"/>
    <col min="11033" max="11033" width="16" bestFit="1" customWidth="1"/>
    <col min="11265" max="11265" width="13.85546875" customWidth="1"/>
    <col min="11266" max="11267" width="17.28515625" bestFit="1" customWidth="1"/>
    <col min="11268" max="11268" width="15.7109375" customWidth="1"/>
    <col min="11269" max="11269" width="10.28515625" bestFit="1" customWidth="1"/>
    <col min="11270" max="11271" width="17.28515625" bestFit="1" customWidth="1"/>
    <col min="11272" max="11272" width="15.5703125" bestFit="1" customWidth="1"/>
    <col min="11273" max="11273" width="9.7109375" bestFit="1" customWidth="1"/>
    <col min="11276" max="11276" width="13.42578125" customWidth="1"/>
    <col min="11277" max="11278" width="14.42578125" bestFit="1" customWidth="1"/>
    <col min="11279" max="11279" width="17.140625" bestFit="1" customWidth="1"/>
    <col min="11280" max="11280" width="14.5703125" bestFit="1" customWidth="1"/>
    <col min="11281" max="11281" width="16.28515625" bestFit="1" customWidth="1"/>
    <col min="11282" max="11282" width="16.140625" bestFit="1" customWidth="1"/>
    <col min="11283" max="11283" width="14.140625" bestFit="1" customWidth="1"/>
    <col min="11284" max="11284" width="15.7109375" bestFit="1" customWidth="1"/>
    <col min="11285" max="11288" width="14.42578125" bestFit="1" customWidth="1"/>
    <col min="11289" max="11289" width="16" bestFit="1" customWidth="1"/>
    <col min="11521" max="11521" width="13.85546875" customWidth="1"/>
    <col min="11522" max="11523" width="17.28515625" bestFit="1" customWidth="1"/>
    <col min="11524" max="11524" width="15.7109375" customWidth="1"/>
    <col min="11525" max="11525" width="10.28515625" bestFit="1" customWidth="1"/>
    <col min="11526" max="11527" width="17.28515625" bestFit="1" customWidth="1"/>
    <col min="11528" max="11528" width="15.5703125" bestFit="1" customWidth="1"/>
    <col min="11529" max="11529" width="9.7109375" bestFit="1" customWidth="1"/>
    <col min="11532" max="11532" width="13.42578125" customWidth="1"/>
    <col min="11533" max="11534" width="14.42578125" bestFit="1" customWidth="1"/>
    <col min="11535" max="11535" width="17.140625" bestFit="1" customWidth="1"/>
    <col min="11536" max="11536" width="14.5703125" bestFit="1" customWidth="1"/>
    <col min="11537" max="11537" width="16.28515625" bestFit="1" customWidth="1"/>
    <col min="11538" max="11538" width="16.140625" bestFit="1" customWidth="1"/>
    <col min="11539" max="11539" width="14.140625" bestFit="1" customWidth="1"/>
    <col min="11540" max="11540" width="15.7109375" bestFit="1" customWidth="1"/>
    <col min="11541" max="11544" width="14.42578125" bestFit="1" customWidth="1"/>
    <col min="11545" max="11545" width="16" bestFit="1" customWidth="1"/>
    <col min="11777" max="11777" width="13.85546875" customWidth="1"/>
    <col min="11778" max="11779" width="17.28515625" bestFit="1" customWidth="1"/>
    <col min="11780" max="11780" width="15.7109375" customWidth="1"/>
    <col min="11781" max="11781" width="10.28515625" bestFit="1" customWidth="1"/>
    <col min="11782" max="11783" width="17.28515625" bestFit="1" customWidth="1"/>
    <col min="11784" max="11784" width="15.5703125" bestFit="1" customWidth="1"/>
    <col min="11785" max="11785" width="9.7109375" bestFit="1" customWidth="1"/>
    <col min="11788" max="11788" width="13.42578125" customWidth="1"/>
    <col min="11789" max="11790" width="14.42578125" bestFit="1" customWidth="1"/>
    <col min="11791" max="11791" width="17.140625" bestFit="1" customWidth="1"/>
    <col min="11792" max="11792" width="14.5703125" bestFit="1" customWidth="1"/>
    <col min="11793" max="11793" width="16.28515625" bestFit="1" customWidth="1"/>
    <col min="11794" max="11794" width="16.140625" bestFit="1" customWidth="1"/>
    <col min="11795" max="11795" width="14.140625" bestFit="1" customWidth="1"/>
    <col min="11796" max="11796" width="15.7109375" bestFit="1" customWidth="1"/>
    <col min="11797" max="11800" width="14.42578125" bestFit="1" customWidth="1"/>
    <col min="11801" max="11801" width="16" bestFit="1" customWidth="1"/>
    <col min="12033" max="12033" width="13.85546875" customWidth="1"/>
    <col min="12034" max="12035" width="17.28515625" bestFit="1" customWidth="1"/>
    <col min="12036" max="12036" width="15.7109375" customWidth="1"/>
    <col min="12037" max="12037" width="10.28515625" bestFit="1" customWidth="1"/>
    <col min="12038" max="12039" width="17.28515625" bestFit="1" customWidth="1"/>
    <col min="12040" max="12040" width="15.5703125" bestFit="1" customWidth="1"/>
    <col min="12041" max="12041" width="9.7109375" bestFit="1" customWidth="1"/>
    <col min="12044" max="12044" width="13.42578125" customWidth="1"/>
    <col min="12045" max="12046" width="14.42578125" bestFit="1" customWidth="1"/>
    <col min="12047" max="12047" width="17.140625" bestFit="1" customWidth="1"/>
    <col min="12048" max="12048" width="14.5703125" bestFit="1" customWidth="1"/>
    <col min="12049" max="12049" width="16.28515625" bestFit="1" customWidth="1"/>
    <col min="12050" max="12050" width="16.140625" bestFit="1" customWidth="1"/>
    <col min="12051" max="12051" width="14.140625" bestFit="1" customWidth="1"/>
    <col min="12052" max="12052" width="15.7109375" bestFit="1" customWidth="1"/>
    <col min="12053" max="12056" width="14.42578125" bestFit="1" customWidth="1"/>
    <col min="12057" max="12057" width="16" bestFit="1" customWidth="1"/>
    <col min="12289" max="12289" width="13.85546875" customWidth="1"/>
    <col min="12290" max="12291" width="17.28515625" bestFit="1" customWidth="1"/>
    <col min="12292" max="12292" width="15.7109375" customWidth="1"/>
    <col min="12293" max="12293" width="10.28515625" bestFit="1" customWidth="1"/>
    <col min="12294" max="12295" width="17.28515625" bestFit="1" customWidth="1"/>
    <col min="12296" max="12296" width="15.5703125" bestFit="1" customWidth="1"/>
    <col min="12297" max="12297" width="9.7109375" bestFit="1" customWidth="1"/>
    <col min="12300" max="12300" width="13.42578125" customWidth="1"/>
    <col min="12301" max="12302" width="14.42578125" bestFit="1" customWidth="1"/>
    <col min="12303" max="12303" width="17.140625" bestFit="1" customWidth="1"/>
    <col min="12304" max="12304" width="14.5703125" bestFit="1" customWidth="1"/>
    <col min="12305" max="12305" width="16.28515625" bestFit="1" customWidth="1"/>
    <col min="12306" max="12306" width="16.140625" bestFit="1" customWidth="1"/>
    <col min="12307" max="12307" width="14.140625" bestFit="1" customWidth="1"/>
    <col min="12308" max="12308" width="15.7109375" bestFit="1" customWidth="1"/>
    <col min="12309" max="12312" width="14.42578125" bestFit="1" customWidth="1"/>
    <col min="12313" max="12313" width="16" bestFit="1" customWidth="1"/>
    <col min="12545" max="12545" width="13.85546875" customWidth="1"/>
    <col min="12546" max="12547" width="17.28515625" bestFit="1" customWidth="1"/>
    <col min="12548" max="12548" width="15.7109375" customWidth="1"/>
    <col min="12549" max="12549" width="10.28515625" bestFit="1" customWidth="1"/>
    <col min="12550" max="12551" width="17.28515625" bestFit="1" customWidth="1"/>
    <col min="12552" max="12552" width="15.5703125" bestFit="1" customWidth="1"/>
    <col min="12553" max="12553" width="9.7109375" bestFit="1" customWidth="1"/>
    <col min="12556" max="12556" width="13.42578125" customWidth="1"/>
    <col min="12557" max="12558" width="14.42578125" bestFit="1" customWidth="1"/>
    <col min="12559" max="12559" width="17.140625" bestFit="1" customWidth="1"/>
    <col min="12560" max="12560" width="14.5703125" bestFit="1" customWidth="1"/>
    <col min="12561" max="12561" width="16.28515625" bestFit="1" customWidth="1"/>
    <col min="12562" max="12562" width="16.140625" bestFit="1" customWidth="1"/>
    <col min="12563" max="12563" width="14.140625" bestFit="1" customWidth="1"/>
    <col min="12564" max="12564" width="15.7109375" bestFit="1" customWidth="1"/>
    <col min="12565" max="12568" width="14.42578125" bestFit="1" customWidth="1"/>
    <col min="12569" max="12569" width="16" bestFit="1" customWidth="1"/>
    <col min="12801" max="12801" width="13.85546875" customWidth="1"/>
    <col min="12802" max="12803" width="17.28515625" bestFit="1" customWidth="1"/>
    <col min="12804" max="12804" width="15.7109375" customWidth="1"/>
    <col min="12805" max="12805" width="10.28515625" bestFit="1" customWidth="1"/>
    <col min="12806" max="12807" width="17.28515625" bestFit="1" customWidth="1"/>
    <col min="12808" max="12808" width="15.5703125" bestFit="1" customWidth="1"/>
    <col min="12809" max="12809" width="9.7109375" bestFit="1" customWidth="1"/>
    <col min="12812" max="12812" width="13.42578125" customWidth="1"/>
    <col min="12813" max="12814" width="14.42578125" bestFit="1" customWidth="1"/>
    <col min="12815" max="12815" width="17.140625" bestFit="1" customWidth="1"/>
    <col min="12816" max="12816" width="14.5703125" bestFit="1" customWidth="1"/>
    <col min="12817" max="12817" width="16.28515625" bestFit="1" customWidth="1"/>
    <col min="12818" max="12818" width="16.140625" bestFit="1" customWidth="1"/>
    <col min="12819" max="12819" width="14.140625" bestFit="1" customWidth="1"/>
    <col min="12820" max="12820" width="15.7109375" bestFit="1" customWidth="1"/>
    <col min="12821" max="12824" width="14.42578125" bestFit="1" customWidth="1"/>
    <col min="12825" max="12825" width="16" bestFit="1" customWidth="1"/>
    <col min="13057" max="13057" width="13.85546875" customWidth="1"/>
    <col min="13058" max="13059" width="17.28515625" bestFit="1" customWidth="1"/>
    <col min="13060" max="13060" width="15.7109375" customWidth="1"/>
    <col min="13061" max="13061" width="10.28515625" bestFit="1" customWidth="1"/>
    <col min="13062" max="13063" width="17.28515625" bestFit="1" customWidth="1"/>
    <col min="13064" max="13064" width="15.5703125" bestFit="1" customWidth="1"/>
    <col min="13065" max="13065" width="9.7109375" bestFit="1" customWidth="1"/>
    <col min="13068" max="13068" width="13.42578125" customWidth="1"/>
    <col min="13069" max="13070" width="14.42578125" bestFit="1" customWidth="1"/>
    <col min="13071" max="13071" width="17.140625" bestFit="1" customWidth="1"/>
    <col min="13072" max="13072" width="14.5703125" bestFit="1" customWidth="1"/>
    <col min="13073" max="13073" width="16.28515625" bestFit="1" customWidth="1"/>
    <col min="13074" max="13074" width="16.140625" bestFit="1" customWidth="1"/>
    <col min="13075" max="13075" width="14.140625" bestFit="1" customWidth="1"/>
    <col min="13076" max="13076" width="15.7109375" bestFit="1" customWidth="1"/>
    <col min="13077" max="13080" width="14.42578125" bestFit="1" customWidth="1"/>
    <col min="13081" max="13081" width="16" bestFit="1" customWidth="1"/>
    <col min="13313" max="13313" width="13.85546875" customWidth="1"/>
    <col min="13314" max="13315" width="17.28515625" bestFit="1" customWidth="1"/>
    <col min="13316" max="13316" width="15.7109375" customWidth="1"/>
    <col min="13317" max="13317" width="10.28515625" bestFit="1" customWidth="1"/>
    <col min="13318" max="13319" width="17.28515625" bestFit="1" customWidth="1"/>
    <col min="13320" max="13320" width="15.5703125" bestFit="1" customWidth="1"/>
    <col min="13321" max="13321" width="9.7109375" bestFit="1" customWidth="1"/>
    <col min="13324" max="13324" width="13.42578125" customWidth="1"/>
    <col min="13325" max="13326" width="14.42578125" bestFit="1" customWidth="1"/>
    <col min="13327" max="13327" width="17.140625" bestFit="1" customWidth="1"/>
    <col min="13328" max="13328" width="14.5703125" bestFit="1" customWidth="1"/>
    <col min="13329" max="13329" width="16.28515625" bestFit="1" customWidth="1"/>
    <col min="13330" max="13330" width="16.140625" bestFit="1" customWidth="1"/>
    <col min="13331" max="13331" width="14.140625" bestFit="1" customWidth="1"/>
    <col min="13332" max="13332" width="15.7109375" bestFit="1" customWidth="1"/>
    <col min="13333" max="13336" width="14.42578125" bestFit="1" customWidth="1"/>
    <col min="13337" max="13337" width="16" bestFit="1" customWidth="1"/>
    <col min="13569" max="13569" width="13.85546875" customWidth="1"/>
    <col min="13570" max="13571" width="17.28515625" bestFit="1" customWidth="1"/>
    <col min="13572" max="13572" width="15.7109375" customWidth="1"/>
    <col min="13573" max="13573" width="10.28515625" bestFit="1" customWidth="1"/>
    <col min="13574" max="13575" width="17.28515625" bestFit="1" customWidth="1"/>
    <col min="13576" max="13576" width="15.5703125" bestFit="1" customWidth="1"/>
    <col min="13577" max="13577" width="9.7109375" bestFit="1" customWidth="1"/>
    <col min="13580" max="13580" width="13.42578125" customWidth="1"/>
    <col min="13581" max="13582" width="14.42578125" bestFit="1" customWidth="1"/>
    <col min="13583" max="13583" width="17.140625" bestFit="1" customWidth="1"/>
    <col min="13584" max="13584" width="14.5703125" bestFit="1" customWidth="1"/>
    <col min="13585" max="13585" width="16.28515625" bestFit="1" customWidth="1"/>
    <col min="13586" max="13586" width="16.140625" bestFit="1" customWidth="1"/>
    <col min="13587" max="13587" width="14.140625" bestFit="1" customWidth="1"/>
    <col min="13588" max="13588" width="15.7109375" bestFit="1" customWidth="1"/>
    <col min="13589" max="13592" width="14.42578125" bestFit="1" customWidth="1"/>
    <col min="13593" max="13593" width="16" bestFit="1" customWidth="1"/>
    <col min="13825" max="13825" width="13.85546875" customWidth="1"/>
    <col min="13826" max="13827" width="17.28515625" bestFit="1" customWidth="1"/>
    <col min="13828" max="13828" width="15.7109375" customWidth="1"/>
    <col min="13829" max="13829" width="10.28515625" bestFit="1" customWidth="1"/>
    <col min="13830" max="13831" width="17.28515625" bestFit="1" customWidth="1"/>
    <col min="13832" max="13832" width="15.5703125" bestFit="1" customWidth="1"/>
    <col min="13833" max="13833" width="9.7109375" bestFit="1" customWidth="1"/>
    <col min="13836" max="13836" width="13.42578125" customWidth="1"/>
    <col min="13837" max="13838" width="14.42578125" bestFit="1" customWidth="1"/>
    <col min="13839" max="13839" width="17.140625" bestFit="1" customWidth="1"/>
    <col min="13840" max="13840" width="14.5703125" bestFit="1" customWidth="1"/>
    <col min="13841" max="13841" width="16.28515625" bestFit="1" customWidth="1"/>
    <col min="13842" max="13842" width="16.140625" bestFit="1" customWidth="1"/>
    <col min="13843" max="13843" width="14.140625" bestFit="1" customWidth="1"/>
    <col min="13844" max="13844" width="15.7109375" bestFit="1" customWidth="1"/>
    <col min="13845" max="13848" width="14.42578125" bestFit="1" customWidth="1"/>
    <col min="13849" max="13849" width="16" bestFit="1" customWidth="1"/>
    <col min="14081" max="14081" width="13.85546875" customWidth="1"/>
    <col min="14082" max="14083" width="17.28515625" bestFit="1" customWidth="1"/>
    <col min="14084" max="14084" width="15.7109375" customWidth="1"/>
    <col min="14085" max="14085" width="10.28515625" bestFit="1" customWidth="1"/>
    <col min="14086" max="14087" width="17.28515625" bestFit="1" customWidth="1"/>
    <col min="14088" max="14088" width="15.5703125" bestFit="1" customWidth="1"/>
    <col min="14089" max="14089" width="9.7109375" bestFit="1" customWidth="1"/>
    <col min="14092" max="14092" width="13.42578125" customWidth="1"/>
    <col min="14093" max="14094" width="14.42578125" bestFit="1" customWidth="1"/>
    <col min="14095" max="14095" width="17.140625" bestFit="1" customWidth="1"/>
    <col min="14096" max="14096" width="14.5703125" bestFit="1" customWidth="1"/>
    <col min="14097" max="14097" width="16.28515625" bestFit="1" customWidth="1"/>
    <col min="14098" max="14098" width="16.140625" bestFit="1" customWidth="1"/>
    <col min="14099" max="14099" width="14.140625" bestFit="1" customWidth="1"/>
    <col min="14100" max="14100" width="15.7109375" bestFit="1" customWidth="1"/>
    <col min="14101" max="14104" width="14.42578125" bestFit="1" customWidth="1"/>
    <col min="14105" max="14105" width="16" bestFit="1" customWidth="1"/>
    <col min="14337" max="14337" width="13.85546875" customWidth="1"/>
    <col min="14338" max="14339" width="17.28515625" bestFit="1" customWidth="1"/>
    <col min="14340" max="14340" width="15.7109375" customWidth="1"/>
    <col min="14341" max="14341" width="10.28515625" bestFit="1" customWidth="1"/>
    <col min="14342" max="14343" width="17.28515625" bestFit="1" customWidth="1"/>
    <col min="14344" max="14344" width="15.5703125" bestFit="1" customWidth="1"/>
    <col min="14345" max="14345" width="9.7109375" bestFit="1" customWidth="1"/>
    <col min="14348" max="14348" width="13.42578125" customWidth="1"/>
    <col min="14349" max="14350" width="14.42578125" bestFit="1" customWidth="1"/>
    <col min="14351" max="14351" width="17.140625" bestFit="1" customWidth="1"/>
    <col min="14352" max="14352" width="14.5703125" bestFit="1" customWidth="1"/>
    <col min="14353" max="14353" width="16.28515625" bestFit="1" customWidth="1"/>
    <col min="14354" max="14354" width="16.140625" bestFit="1" customWidth="1"/>
    <col min="14355" max="14355" width="14.140625" bestFit="1" customWidth="1"/>
    <col min="14356" max="14356" width="15.7109375" bestFit="1" customWidth="1"/>
    <col min="14357" max="14360" width="14.42578125" bestFit="1" customWidth="1"/>
    <col min="14361" max="14361" width="16" bestFit="1" customWidth="1"/>
    <col min="14593" max="14593" width="13.85546875" customWidth="1"/>
    <col min="14594" max="14595" width="17.28515625" bestFit="1" customWidth="1"/>
    <col min="14596" max="14596" width="15.7109375" customWidth="1"/>
    <col min="14597" max="14597" width="10.28515625" bestFit="1" customWidth="1"/>
    <col min="14598" max="14599" width="17.28515625" bestFit="1" customWidth="1"/>
    <col min="14600" max="14600" width="15.5703125" bestFit="1" customWidth="1"/>
    <col min="14601" max="14601" width="9.7109375" bestFit="1" customWidth="1"/>
    <col min="14604" max="14604" width="13.42578125" customWidth="1"/>
    <col min="14605" max="14606" width="14.42578125" bestFit="1" customWidth="1"/>
    <col min="14607" max="14607" width="17.140625" bestFit="1" customWidth="1"/>
    <col min="14608" max="14608" width="14.5703125" bestFit="1" customWidth="1"/>
    <col min="14609" max="14609" width="16.28515625" bestFit="1" customWidth="1"/>
    <col min="14610" max="14610" width="16.140625" bestFit="1" customWidth="1"/>
    <col min="14611" max="14611" width="14.140625" bestFit="1" customWidth="1"/>
    <col min="14612" max="14612" width="15.7109375" bestFit="1" customWidth="1"/>
    <col min="14613" max="14616" width="14.42578125" bestFit="1" customWidth="1"/>
    <col min="14617" max="14617" width="16" bestFit="1" customWidth="1"/>
    <col min="14849" max="14849" width="13.85546875" customWidth="1"/>
    <col min="14850" max="14851" width="17.28515625" bestFit="1" customWidth="1"/>
    <col min="14852" max="14852" width="15.7109375" customWidth="1"/>
    <col min="14853" max="14853" width="10.28515625" bestFit="1" customWidth="1"/>
    <col min="14854" max="14855" width="17.28515625" bestFit="1" customWidth="1"/>
    <col min="14856" max="14856" width="15.5703125" bestFit="1" customWidth="1"/>
    <col min="14857" max="14857" width="9.7109375" bestFit="1" customWidth="1"/>
    <col min="14860" max="14860" width="13.42578125" customWidth="1"/>
    <col min="14861" max="14862" width="14.42578125" bestFit="1" customWidth="1"/>
    <col min="14863" max="14863" width="17.140625" bestFit="1" customWidth="1"/>
    <col min="14864" max="14864" width="14.5703125" bestFit="1" customWidth="1"/>
    <col min="14865" max="14865" width="16.28515625" bestFit="1" customWidth="1"/>
    <col min="14866" max="14866" width="16.140625" bestFit="1" customWidth="1"/>
    <col min="14867" max="14867" width="14.140625" bestFit="1" customWidth="1"/>
    <col min="14868" max="14868" width="15.7109375" bestFit="1" customWidth="1"/>
    <col min="14869" max="14872" width="14.42578125" bestFit="1" customWidth="1"/>
    <col min="14873" max="14873" width="16" bestFit="1" customWidth="1"/>
    <col min="15105" max="15105" width="13.85546875" customWidth="1"/>
    <col min="15106" max="15107" width="17.28515625" bestFit="1" customWidth="1"/>
    <col min="15108" max="15108" width="15.7109375" customWidth="1"/>
    <col min="15109" max="15109" width="10.28515625" bestFit="1" customWidth="1"/>
    <col min="15110" max="15111" width="17.28515625" bestFit="1" customWidth="1"/>
    <col min="15112" max="15112" width="15.5703125" bestFit="1" customWidth="1"/>
    <col min="15113" max="15113" width="9.7109375" bestFit="1" customWidth="1"/>
    <col min="15116" max="15116" width="13.42578125" customWidth="1"/>
    <col min="15117" max="15118" width="14.42578125" bestFit="1" customWidth="1"/>
    <col min="15119" max="15119" width="17.140625" bestFit="1" customWidth="1"/>
    <col min="15120" max="15120" width="14.5703125" bestFit="1" customWidth="1"/>
    <col min="15121" max="15121" width="16.28515625" bestFit="1" customWidth="1"/>
    <col min="15122" max="15122" width="16.140625" bestFit="1" customWidth="1"/>
    <col min="15123" max="15123" width="14.140625" bestFit="1" customWidth="1"/>
    <col min="15124" max="15124" width="15.7109375" bestFit="1" customWidth="1"/>
    <col min="15125" max="15128" width="14.42578125" bestFit="1" customWidth="1"/>
    <col min="15129" max="15129" width="16" bestFit="1" customWidth="1"/>
    <col min="15361" max="15361" width="13.85546875" customWidth="1"/>
    <col min="15362" max="15363" width="17.28515625" bestFit="1" customWidth="1"/>
    <col min="15364" max="15364" width="15.7109375" customWidth="1"/>
    <col min="15365" max="15365" width="10.28515625" bestFit="1" customWidth="1"/>
    <col min="15366" max="15367" width="17.28515625" bestFit="1" customWidth="1"/>
    <col min="15368" max="15368" width="15.5703125" bestFit="1" customWidth="1"/>
    <col min="15369" max="15369" width="9.7109375" bestFit="1" customWidth="1"/>
    <col min="15372" max="15372" width="13.42578125" customWidth="1"/>
    <col min="15373" max="15374" width="14.42578125" bestFit="1" customWidth="1"/>
    <col min="15375" max="15375" width="17.140625" bestFit="1" customWidth="1"/>
    <col min="15376" max="15376" width="14.5703125" bestFit="1" customWidth="1"/>
    <col min="15377" max="15377" width="16.28515625" bestFit="1" customWidth="1"/>
    <col min="15378" max="15378" width="16.140625" bestFit="1" customWidth="1"/>
    <col min="15379" max="15379" width="14.140625" bestFit="1" customWidth="1"/>
    <col min="15380" max="15380" width="15.7109375" bestFit="1" customWidth="1"/>
    <col min="15381" max="15384" width="14.42578125" bestFit="1" customWidth="1"/>
    <col min="15385" max="15385" width="16" bestFit="1" customWidth="1"/>
    <col min="15617" max="15617" width="13.85546875" customWidth="1"/>
    <col min="15618" max="15619" width="17.28515625" bestFit="1" customWidth="1"/>
    <col min="15620" max="15620" width="15.7109375" customWidth="1"/>
    <col min="15621" max="15621" width="10.28515625" bestFit="1" customWidth="1"/>
    <col min="15622" max="15623" width="17.28515625" bestFit="1" customWidth="1"/>
    <col min="15624" max="15624" width="15.5703125" bestFit="1" customWidth="1"/>
    <col min="15625" max="15625" width="9.7109375" bestFit="1" customWidth="1"/>
    <col min="15628" max="15628" width="13.42578125" customWidth="1"/>
    <col min="15629" max="15630" width="14.42578125" bestFit="1" customWidth="1"/>
    <col min="15631" max="15631" width="17.140625" bestFit="1" customWidth="1"/>
    <col min="15632" max="15632" width="14.5703125" bestFit="1" customWidth="1"/>
    <col min="15633" max="15633" width="16.28515625" bestFit="1" customWidth="1"/>
    <col min="15634" max="15634" width="16.140625" bestFit="1" customWidth="1"/>
    <col min="15635" max="15635" width="14.140625" bestFit="1" customWidth="1"/>
    <col min="15636" max="15636" width="15.7109375" bestFit="1" customWidth="1"/>
    <col min="15637" max="15640" width="14.42578125" bestFit="1" customWidth="1"/>
    <col min="15641" max="15641" width="16" bestFit="1" customWidth="1"/>
    <col min="15873" max="15873" width="13.85546875" customWidth="1"/>
    <col min="15874" max="15875" width="17.28515625" bestFit="1" customWidth="1"/>
    <col min="15876" max="15876" width="15.7109375" customWidth="1"/>
    <col min="15877" max="15877" width="10.28515625" bestFit="1" customWidth="1"/>
    <col min="15878" max="15879" width="17.28515625" bestFit="1" customWidth="1"/>
    <col min="15880" max="15880" width="15.5703125" bestFit="1" customWidth="1"/>
    <col min="15881" max="15881" width="9.7109375" bestFit="1" customWidth="1"/>
    <col min="15884" max="15884" width="13.42578125" customWidth="1"/>
    <col min="15885" max="15886" width="14.42578125" bestFit="1" customWidth="1"/>
    <col min="15887" max="15887" width="17.140625" bestFit="1" customWidth="1"/>
    <col min="15888" max="15888" width="14.5703125" bestFit="1" customWidth="1"/>
    <col min="15889" max="15889" width="16.28515625" bestFit="1" customWidth="1"/>
    <col min="15890" max="15890" width="16.140625" bestFit="1" customWidth="1"/>
    <col min="15891" max="15891" width="14.140625" bestFit="1" customWidth="1"/>
    <col min="15892" max="15892" width="15.7109375" bestFit="1" customWidth="1"/>
    <col min="15893" max="15896" width="14.42578125" bestFit="1" customWidth="1"/>
    <col min="15897" max="15897" width="16" bestFit="1" customWidth="1"/>
    <col min="16129" max="16129" width="13.85546875" customWidth="1"/>
    <col min="16130" max="16131" width="17.28515625" bestFit="1" customWidth="1"/>
    <col min="16132" max="16132" width="15.7109375" customWidth="1"/>
    <col min="16133" max="16133" width="10.28515625" bestFit="1" customWidth="1"/>
    <col min="16134" max="16135" width="17.28515625" bestFit="1" customWidth="1"/>
    <col min="16136" max="16136" width="15.5703125" bestFit="1" customWidth="1"/>
    <col min="16137" max="16137" width="9.7109375" bestFit="1" customWidth="1"/>
    <col min="16140" max="16140" width="13.42578125" customWidth="1"/>
    <col min="16141" max="16142" width="14.42578125" bestFit="1" customWidth="1"/>
    <col min="16143" max="16143" width="17.140625" bestFit="1" customWidth="1"/>
    <col min="16144" max="16144" width="14.5703125" bestFit="1" customWidth="1"/>
    <col min="16145" max="16145" width="16.28515625" bestFit="1" customWidth="1"/>
    <col min="16146" max="16146" width="16.140625" bestFit="1" customWidth="1"/>
    <col min="16147" max="16147" width="14.140625" bestFit="1" customWidth="1"/>
    <col min="16148" max="16148" width="15.7109375" bestFit="1" customWidth="1"/>
    <col min="16149" max="16152" width="14.42578125" bestFit="1" customWidth="1"/>
    <col min="16153" max="16153" width="16" bestFit="1" customWidth="1"/>
  </cols>
  <sheetData>
    <row r="3" spans="1:26" x14ac:dyDescent="0.25">
      <c r="L3" s="1" t="s">
        <v>26</v>
      </c>
    </row>
    <row r="4" spans="1:26" x14ac:dyDescent="0.25">
      <c r="B4" s="2" t="s">
        <v>27</v>
      </c>
      <c r="C4" s="2" t="s">
        <v>0</v>
      </c>
      <c r="D4" s="33" t="s">
        <v>1</v>
      </c>
      <c r="E4" s="33"/>
      <c r="F4" s="2" t="s">
        <v>27</v>
      </c>
      <c r="G4" s="2" t="s">
        <v>0</v>
      </c>
      <c r="H4" s="33" t="s">
        <v>1</v>
      </c>
      <c r="I4" s="33"/>
    </row>
    <row r="5" spans="1:26" x14ac:dyDescent="0.25">
      <c r="B5" s="30"/>
      <c r="C5" s="3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6" ht="15.75" thickBot="1" x14ac:dyDescent="0.3">
      <c r="B6" s="5" t="s">
        <v>37</v>
      </c>
      <c r="C6" s="6">
        <v>45352</v>
      </c>
      <c r="D6" s="5" t="s">
        <v>2</v>
      </c>
      <c r="E6" s="5" t="s">
        <v>3</v>
      </c>
      <c r="F6" s="5" t="s">
        <v>4</v>
      </c>
      <c r="G6" s="5" t="s">
        <v>4</v>
      </c>
      <c r="H6" s="5" t="s">
        <v>2</v>
      </c>
      <c r="I6" s="5" t="s">
        <v>3</v>
      </c>
      <c r="L6" s="4"/>
      <c r="M6" s="6">
        <v>45108</v>
      </c>
      <c r="N6" s="6">
        <v>45139</v>
      </c>
      <c r="O6" s="6">
        <v>45170</v>
      </c>
      <c r="P6" s="6">
        <v>45200</v>
      </c>
      <c r="Q6" s="6">
        <v>45231</v>
      </c>
      <c r="R6" s="6">
        <v>45261</v>
      </c>
      <c r="S6" s="6">
        <v>45292</v>
      </c>
      <c r="T6" s="6">
        <v>45323</v>
      </c>
      <c r="U6" s="6">
        <v>45352</v>
      </c>
      <c r="V6" s="6">
        <v>45383</v>
      </c>
      <c r="W6" s="6">
        <v>45413</v>
      </c>
      <c r="X6" s="6">
        <v>45444</v>
      </c>
      <c r="Y6" s="7" t="s">
        <v>5</v>
      </c>
      <c r="Z6" s="8"/>
    </row>
    <row r="7" spans="1:26" x14ac:dyDescent="0.25">
      <c r="C7" s="9"/>
      <c r="L7" s="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0"/>
    </row>
    <row r="8" spans="1:26" x14ac:dyDescent="0.25">
      <c r="A8" s="11" t="s">
        <v>6</v>
      </c>
      <c r="B8" s="12">
        <v>1824481.16</v>
      </c>
      <c r="C8" s="13">
        <v>2079077.53</v>
      </c>
      <c r="D8" s="12">
        <v>-254596.37000000011</v>
      </c>
      <c r="E8" s="26">
        <v>-0.12245640979054788</v>
      </c>
      <c r="F8" s="12">
        <v>17557426.84</v>
      </c>
      <c r="G8" s="12">
        <v>19308215.960000001</v>
      </c>
      <c r="H8" s="12">
        <v>-1750789.120000001</v>
      </c>
      <c r="I8" s="26">
        <v>-9.067586169675311E-2</v>
      </c>
      <c r="L8" s="14" t="s">
        <v>6</v>
      </c>
      <c r="M8" s="13">
        <v>2270797.1</v>
      </c>
      <c r="N8" s="13">
        <v>2297838.0099999998</v>
      </c>
      <c r="O8" s="13">
        <v>2307816.0299999998</v>
      </c>
      <c r="P8" s="13">
        <v>2205973.69</v>
      </c>
      <c r="Q8" s="13">
        <v>2133706.2799999998</v>
      </c>
      <c r="R8" s="13">
        <v>2348208.15</v>
      </c>
      <c r="S8" s="13">
        <v>1788969.59</v>
      </c>
      <c r="T8" s="13">
        <v>1875829.58</v>
      </c>
      <c r="U8" s="13">
        <v>2079077.53</v>
      </c>
      <c r="V8" s="13">
        <v>2247774.54</v>
      </c>
      <c r="W8" s="13">
        <v>2362874.89</v>
      </c>
      <c r="X8" s="13">
        <v>2303427.85</v>
      </c>
      <c r="Y8" s="13">
        <v>26222293.240000002</v>
      </c>
    </row>
    <row r="9" spans="1:26" x14ac:dyDescent="0.25">
      <c r="A9" s="11" t="s">
        <v>7</v>
      </c>
      <c r="B9" s="12">
        <v>515188.19</v>
      </c>
      <c r="C9" s="13">
        <v>486361.17</v>
      </c>
      <c r="D9" s="12">
        <v>28827.020000000019</v>
      </c>
      <c r="E9" s="26">
        <v>5.9270808975149102E-2</v>
      </c>
      <c r="F9" s="12">
        <v>4084711.3699999996</v>
      </c>
      <c r="G9" s="12">
        <v>4423299.05</v>
      </c>
      <c r="H9" s="12">
        <v>-338587.68000000017</v>
      </c>
      <c r="I9" s="26">
        <v>-7.6546413926049203E-2</v>
      </c>
      <c r="L9" s="14" t="s">
        <v>7</v>
      </c>
      <c r="M9" s="13">
        <v>529837.24</v>
      </c>
      <c r="N9" s="13">
        <v>487299.79</v>
      </c>
      <c r="O9" s="13">
        <v>482049.1</v>
      </c>
      <c r="P9" s="13">
        <v>505278.42</v>
      </c>
      <c r="Q9" s="13">
        <v>481995.94</v>
      </c>
      <c r="R9" s="13">
        <v>567166.37</v>
      </c>
      <c r="S9" s="13">
        <v>459746.36</v>
      </c>
      <c r="T9" s="13">
        <v>423564.66</v>
      </c>
      <c r="U9" s="13">
        <v>486361.17</v>
      </c>
      <c r="V9" s="13">
        <v>521298.9</v>
      </c>
      <c r="W9" s="13">
        <v>527049.41</v>
      </c>
      <c r="X9" s="13">
        <v>529613.34</v>
      </c>
      <c r="Y9" s="13">
        <v>6001260.7000000002</v>
      </c>
    </row>
    <row r="10" spans="1:26" x14ac:dyDescent="0.25">
      <c r="A10" s="11" t="s">
        <v>8</v>
      </c>
      <c r="B10" s="12">
        <v>80421963.549999997</v>
      </c>
      <c r="C10" s="13">
        <v>82432747.239999995</v>
      </c>
      <c r="D10" s="12">
        <v>-2010783.6899999976</v>
      </c>
      <c r="E10" s="26">
        <v>-2.439302046000812E-2</v>
      </c>
      <c r="F10" s="12">
        <v>643604906.88</v>
      </c>
      <c r="G10" s="12">
        <v>704229936.75</v>
      </c>
      <c r="H10" s="12">
        <v>-60625029.870000005</v>
      </c>
      <c r="I10" s="26">
        <v>-8.6086981973221274E-2</v>
      </c>
      <c r="L10" s="14" t="s">
        <v>8</v>
      </c>
      <c r="M10" s="13">
        <v>78847862.150000006</v>
      </c>
      <c r="N10" s="13">
        <v>75685924.75</v>
      </c>
      <c r="O10" s="13">
        <v>78389784.960000008</v>
      </c>
      <c r="P10" s="13">
        <v>77142628.070000008</v>
      </c>
      <c r="Q10" s="13">
        <v>77801942.099999994</v>
      </c>
      <c r="R10" s="13">
        <v>85966099.349999994</v>
      </c>
      <c r="S10" s="13">
        <v>73734101.949999988</v>
      </c>
      <c r="T10" s="13">
        <v>74228846.180000007</v>
      </c>
      <c r="U10" s="13">
        <v>82432747.239999995</v>
      </c>
      <c r="V10" s="13">
        <v>76998828.730000004</v>
      </c>
      <c r="W10" s="13">
        <v>80429824.689999998</v>
      </c>
      <c r="X10" s="13">
        <v>76171795</v>
      </c>
      <c r="Y10" s="13">
        <v>937830385.17000008</v>
      </c>
    </row>
    <row r="11" spans="1:26" x14ac:dyDescent="0.25">
      <c r="A11" s="11" t="s">
        <v>9</v>
      </c>
      <c r="B11" s="12">
        <v>1363438.6</v>
      </c>
      <c r="C11" s="13">
        <v>1249321.73</v>
      </c>
      <c r="D11" s="12">
        <v>114116.87000000011</v>
      </c>
      <c r="E11" s="26">
        <v>9.1343060205956811E-2</v>
      </c>
      <c r="F11" s="12">
        <v>11224663.08</v>
      </c>
      <c r="G11" s="12">
        <v>11661196.560000001</v>
      </c>
      <c r="H11" s="12">
        <v>-436533.48000000045</v>
      </c>
      <c r="I11" s="26">
        <v>-3.7434707300740368E-2</v>
      </c>
      <c r="L11" s="14" t="s">
        <v>9</v>
      </c>
      <c r="M11" s="13">
        <v>1480512.84</v>
      </c>
      <c r="N11" s="13">
        <v>1417441.6</v>
      </c>
      <c r="O11" s="13">
        <v>1472077.65</v>
      </c>
      <c r="P11" s="13">
        <v>1252677.1399999999</v>
      </c>
      <c r="Q11" s="13">
        <v>1158081.82</v>
      </c>
      <c r="R11" s="13">
        <v>1452843.58</v>
      </c>
      <c r="S11" s="13">
        <v>1070542.96</v>
      </c>
      <c r="T11" s="13">
        <v>1107697.24</v>
      </c>
      <c r="U11" s="13">
        <v>1249321.73</v>
      </c>
      <c r="V11" s="13">
        <v>1162104.8899999999</v>
      </c>
      <c r="W11" s="13">
        <v>1319507.1299999999</v>
      </c>
      <c r="X11" s="13">
        <v>1481544.18</v>
      </c>
      <c r="Y11" s="13">
        <v>15624352.760000002</v>
      </c>
    </row>
    <row r="12" spans="1:26" x14ac:dyDescent="0.25">
      <c r="A12" s="11" t="s">
        <v>10</v>
      </c>
      <c r="B12" s="12">
        <v>2305532.9300000002</v>
      </c>
      <c r="C12" s="13">
        <v>2298569.96</v>
      </c>
      <c r="D12" s="12">
        <v>6962.9700000002049</v>
      </c>
      <c r="E12" s="26">
        <v>3.0292617241026699E-3</v>
      </c>
      <c r="F12" s="12">
        <v>18806047.530000001</v>
      </c>
      <c r="G12" s="12">
        <v>21576138.319999997</v>
      </c>
      <c r="H12" s="12">
        <v>-2770090.7899999954</v>
      </c>
      <c r="I12" s="26">
        <v>-0.12838677380151295</v>
      </c>
      <c r="L12" s="14" t="s">
        <v>10</v>
      </c>
      <c r="M12" s="13">
        <v>2728706.96</v>
      </c>
      <c r="N12" s="13">
        <v>2635805.08</v>
      </c>
      <c r="O12" s="13">
        <v>2322085.13</v>
      </c>
      <c r="P12" s="13">
        <v>2445864.62</v>
      </c>
      <c r="Q12" s="13">
        <v>2339070.67</v>
      </c>
      <c r="R12" s="13">
        <v>2366152.33</v>
      </c>
      <c r="S12" s="13">
        <v>2346285.5099999998</v>
      </c>
      <c r="T12" s="13">
        <v>2093598.06</v>
      </c>
      <c r="U12" s="13">
        <v>2298569.96</v>
      </c>
      <c r="V12" s="13">
        <v>2231168.09</v>
      </c>
      <c r="W12" s="13">
        <v>2375178.4900000002</v>
      </c>
      <c r="X12" s="13">
        <v>2352178.0499999998</v>
      </c>
      <c r="Y12" s="13">
        <v>28534662.949999999</v>
      </c>
    </row>
    <row r="13" spans="1:26" x14ac:dyDescent="0.25">
      <c r="A13" s="11" t="s">
        <v>11</v>
      </c>
      <c r="B13" s="12">
        <v>8258.5499999999993</v>
      </c>
      <c r="C13" s="13">
        <v>25249.84</v>
      </c>
      <c r="D13" s="12">
        <v>-16991.29</v>
      </c>
      <c r="E13" s="26">
        <v>-0.67292664032722582</v>
      </c>
      <c r="F13" s="12">
        <v>263260.45999999996</v>
      </c>
      <c r="G13" s="12">
        <v>269679.74</v>
      </c>
      <c r="H13" s="12">
        <v>-6419.2800000000279</v>
      </c>
      <c r="I13" s="26">
        <v>-2.3803345405183304E-2</v>
      </c>
      <c r="L13" s="14" t="s">
        <v>11</v>
      </c>
      <c r="M13" s="13">
        <v>31788.37</v>
      </c>
      <c r="N13" s="13">
        <v>33706.5</v>
      </c>
      <c r="O13" s="13">
        <v>42890.27</v>
      </c>
      <c r="P13" s="13">
        <v>34896.69</v>
      </c>
      <c r="Q13" s="13">
        <v>28806.63</v>
      </c>
      <c r="R13" s="13">
        <v>19612.29</v>
      </c>
      <c r="S13" s="13">
        <v>28858.36</v>
      </c>
      <c r="T13" s="13">
        <v>23870.79</v>
      </c>
      <c r="U13" s="13">
        <v>25249.84</v>
      </c>
      <c r="V13" s="13">
        <v>32188.87</v>
      </c>
      <c r="W13" s="13">
        <v>78049.23</v>
      </c>
      <c r="X13" s="13">
        <v>34645.599999999999</v>
      </c>
      <c r="Y13" s="13">
        <v>414563.43999999994</v>
      </c>
    </row>
    <row r="14" spans="1:26" x14ac:dyDescent="0.25">
      <c r="A14" s="11" t="s">
        <v>12</v>
      </c>
      <c r="B14" s="12">
        <v>493801.6</v>
      </c>
      <c r="C14" s="13">
        <v>633418.63</v>
      </c>
      <c r="D14" s="12">
        <v>-139617.03000000003</v>
      </c>
      <c r="E14" s="26">
        <v>-0.22041825640650958</v>
      </c>
      <c r="F14" s="12">
        <v>4529616.01</v>
      </c>
      <c r="G14" s="12">
        <v>5226004.2799999993</v>
      </c>
      <c r="H14" s="12">
        <v>-696388.26999999955</v>
      </c>
      <c r="I14" s="26">
        <v>-0.13325443927879824</v>
      </c>
      <c r="L14" s="14" t="s">
        <v>12</v>
      </c>
      <c r="M14" s="13">
        <v>640758.59</v>
      </c>
      <c r="N14" s="13">
        <v>575153.29</v>
      </c>
      <c r="O14" s="13">
        <v>514685.69</v>
      </c>
      <c r="P14" s="13">
        <v>541856.35</v>
      </c>
      <c r="Q14" s="13">
        <v>607169.26</v>
      </c>
      <c r="R14" s="13">
        <v>574625.31999999995</v>
      </c>
      <c r="S14" s="13">
        <v>716930.92</v>
      </c>
      <c r="T14" s="13">
        <v>421406.23</v>
      </c>
      <c r="U14" s="13">
        <v>633418.63</v>
      </c>
      <c r="V14" s="13">
        <v>528320.21</v>
      </c>
      <c r="W14" s="13">
        <v>601599.16</v>
      </c>
      <c r="X14" s="13">
        <v>535429.86</v>
      </c>
      <c r="Y14" s="13">
        <v>6891353.5099999998</v>
      </c>
    </row>
    <row r="15" spans="1:26" x14ac:dyDescent="0.25">
      <c r="A15" s="11" t="s">
        <v>13</v>
      </c>
      <c r="B15" s="12">
        <v>890447.94</v>
      </c>
      <c r="C15" s="13">
        <v>1561208.04</v>
      </c>
      <c r="D15" s="12">
        <v>-670760.10000000009</v>
      </c>
      <c r="E15" s="26">
        <v>-0.42964171514258925</v>
      </c>
      <c r="F15" s="12">
        <v>7709689.870000001</v>
      </c>
      <c r="G15" s="12">
        <v>8716738.5299999975</v>
      </c>
      <c r="H15" s="12">
        <v>-1007048.6599999964</v>
      </c>
      <c r="I15" s="26">
        <v>-0.11553044255418279</v>
      </c>
      <c r="L15" s="14" t="s">
        <v>13</v>
      </c>
      <c r="M15" s="13">
        <v>926243</v>
      </c>
      <c r="N15" s="13">
        <v>953737.48</v>
      </c>
      <c r="O15" s="13">
        <v>909371.78</v>
      </c>
      <c r="P15" s="13">
        <v>1024188.69</v>
      </c>
      <c r="Q15" s="13">
        <v>908852.25</v>
      </c>
      <c r="R15" s="13">
        <v>834824.3</v>
      </c>
      <c r="S15" s="13">
        <v>751783.14</v>
      </c>
      <c r="T15" s="13">
        <v>846529.85</v>
      </c>
      <c r="U15" s="13">
        <v>1561208.04</v>
      </c>
      <c r="V15" s="13">
        <v>834696.11</v>
      </c>
      <c r="W15" s="13">
        <v>989897.59</v>
      </c>
      <c r="X15" s="13">
        <v>928088.66</v>
      </c>
      <c r="Y15" s="13">
        <v>11469420.889999997</v>
      </c>
    </row>
    <row r="16" spans="1:26" x14ac:dyDescent="0.25">
      <c r="A16" s="11" t="s">
        <v>14</v>
      </c>
      <c r="B16" s="12">
        <v>414760.13</v>
      </c>
      <c r="C16" s="13">
        <v>356585.76</v>
      </c>
      <c r="D16" s="12">
        <v>58174.369999999995</v>
      </c>
      <c r="E16" s="26">
        <v>0.16314271775743372</v>
      </c>
      <c r="F16" s="12">
        <v>3055862.98</v>
      </c>
      <c r="G16" s="12">
        <v>3647886.79</v>
      </c>
      <c r="H16" s="12">
        <v>-592023.81000000006</v>
      </c>
      <c r="I16" s="26">
        <v>-0.16229226510617673</v>
      </c>
      <c r="L16" s="14" t="s">
        <v>14</v>
      </c>
      <c r="M16" s="13">
        <v>383388.62</v>
      </c>
      <c r="N16" s="13">
        <v>422897.96</v>
      </c>
      <c r="O16" s="13">
        <v>413359.43</v>
      </c>
      <c r="P16" s="13">
        <v>466607.89</v>
      </c>
      <c r="Q16" s="13">
        <v>375743.46</v>
      </c>
      <c r="R16" s="13">
        <v>293828.53000000003</v>
      </c>
      <c r="S16" s="13">
        <v>596773.68999999994</v>
      </c>
      <c r="T16" s="13">
        <v>338701.45</v>
      </c>
      <c r="U16" s="13">
        <v>356585.76</v>
      </c>
      <c r="V16" s="13">
        <v>367703.98</v>
      </c>
      <c r="W16" s="13">
        <v>401542.47</v>
      </c>
      <c r="X16" s="13">
        <v>334929.40000000002</v>
      </c>
      <c r="Y16" s="13">
        <v>4752062.6400000006</v>
      </c>
    </row>
    <row r="17" spans="1:25" x14ac:dyDescent="0.25">
      <c r="A17" s="11" t="s">
        <v>15</v>
      </c>
      <c r="B17" s="12">
        <v>58914.55</v>
      </c>
      <c r="C17" s="13">
        <v>45319.35</v>
      </c>
      <c r="D17" s="12">
        <v>13595.200000000004</v>
      </c>
      <c r="E17" s="26">
        <v>0.29998665029396948</v>
      </c>
      <c r="F17" s="12">
        <v>411812.82999999996</v>
      </c>
      <c r="G17" s="12">
        <v>484048.87999999995</v>
      </c>
      <c r="H17" s="12">
        <v>-72236.049999999988</v>
      </c>
      <c r="I17" s="26">
        <v>-0.14923296589385765</v>
      </c>
      <c r="L17" s="14" t="s">
        <v>15</v>
      </c>
      <c r="M17" s="13">
        <v>72903.02</v>
      </c>
      <c r="N17" s="13">
        <v>48857.26</v>
      </c>
      <c r="O17" s="13">
        <v>53725.99</v>
      </c>
      <c r="P17" s="13">
        <v>83991.44</v>
      </c>
      <c r="Q17" s="13">
        <v>36225.360000000001</v>
      </c>
      <c r="R17" s="13">
        <v>50852.87</v>
      </c>
      <c r="S17" s="13">
        <v>31692.79</v>
      </c>
      <c r="T17" s="13">
        <v>60480.800000000003</v>
      </c>
      <c r="U17" s="13">
        <v>45319.35</v>
      </c>
      <c r="V17" s="13">
        <v>56066.48</v>
      </c>
      <c r="W17" s="13">
        <v>45897.03</v>
      </c>
      <c r="X17" s="13">
        <v>58291.199999999997</v>
      </c>
      <c r="Y17" s="13">
        <v>644303.59</v>
      </c>
    </row>
    <row r="18" spans="1:25" x14ac:dyDescent="0.25">
      <c r="A18" s="11" t="s">
        <v>16</v>
      </c>
      <c r="B18" s="12">
        <v>1144002.8999999999</v>
      </c>
      <c r="C18" s="13">
        <v>1017763.42</v>
      </c>
      <c r="D18" s="12">
        <v>126239.47999999986</v>
      </c>
      <c r="E18" s="26">
        <v>0.12403617335745852</v>
      </c>
      <c r="F18" s="12">
        <v>8533153.2899999991</v>
      </c>
      <c r="G18" s="12">
        <v>8897509.5</v>
      </c>
      <c r="H18" s="12">
        <v>-364356.21000000089</v>
      </c>
      <c r="I18" s="26">
        <v>-4.095035919882984E-2</v>
      </c>
      <c r="L18" s="14" t="s">
        <v>16</v>
      </c>
      <c r="M18" s="13">
        <v>1063051.1499999999</v>
      </c>
      <c r="N18" s="13">
        <v>1091966.8</v>
      </c>
      <c r="O18" s="13">
        <v>1031594.17</v>
      </c>
      <c r="P18" s="13">
        <v>999361.46</v>
      </c>
      <c r="Q18" s="13">
        <v>909436.82</v>
      </c>
      <c r="R18" s="13">
        <v>1068065.97</v>
      </c>
      <c r="S18" s="13">
        <v>861134.5</v>
      </c>
      <c r="T18" s="13">
        <v>855135.21</v>
      </c>
      <c r="U18" s="13">
        <v>1017763.42</v>
      </c>
      <c r="V18" s="13">
        <v>932336.38</v>
      </c>
      <c r="W18" s="13">
        <v>1121971.77</v>
      </c>
      <c r="X18" s="13">
        <v>1030057.01</v>
      </c>
      <c r="Y18" s="13">
        <v>11981874.66</v>
      </c>
    </row>
    <row r="19" spans="1:25" x14ac:dyDescent="0.25">
      <c r="A19" s="11" t="s">
        <v>17</v>
      </c>
      <c r="B19" s="12">
        <v>52782.9</v>
      </c>
      <c r="C19" s="13">
        <v>51969.26</v>
      </c>
      <c r="D19" s="12">
        <v>813.63999999999942</v>
      </c>
      <c r="E19" s="26">
        <v>1.5656178286933456E-2</v>
      </c>
      <c r="F19" s="12">
        <v>460462.54</v>
      </c>
      <c r="G19" s="12">
        <v>504878.57000000007</v>
      </c>
      <c r="H19" s="12">
        <v>-44416.030000000086</v>
      </c>
      <c r="I19" s="26">
        <v>-8.7973688405907344E-2</v>
      </c>
      <c r="L19" s="14" t="s">
        <v>17</v>
      </c>
      <c r="M19" s="13">
        <v>60008.4</v>
      </c>
      <c r="N19" s="13">
        <v>67942.460000000006</v>
      </c>
      <c r="O19" s="13">
        <v>58116.39</v>
      </c>
      <c r="P19" s="13">
        <v>63720.78</v>
      </c>
      <c r="Q19" s="13">
        <v>50288.1</v>
      </c>
      <c r="R19" s="13">
        <v>51387.69</v>
      </c>
      <c r="S19" s="13">
        <v>47396.84</v>
      </c>
      <c r="T19" s="13">
        <v>54048.65</v>
      </c>
      <c r="U19" s="13">
        <v>51969.26</v>
      </c>
      <c r="V19" s="13">
        <v>70858.539999999994</v>
      </c>
      <c r="W19" s="13">
        <v>56195.57</v>
      </c>
      <c r="X19" s="13">
        <v>66349.81</v>
      </c>
      <c r="Y19" s="13">
        <v>698282.49</v>
      </c>
    </row>
    <row r="20" spans="1:25" x14ac:dyDescent="0.25">
      <c r="A20" s="11" t="s">
        <v>18</v>
      </c>
      <c r="B20" s="12">
        <v>1274999.06</v>
      </c>
      <c r="C20" s="13">
        <v>1176563.3899999999</v>
      </c>
      <c r="D20" s="12">
        <v>98435.670000000158</v>
      </c>
      <c r="E20" s="26">
        <v>8.3663719980272513E-2</v>
      </c>
      <c r="F20" s="12">
        <v>9530203.9500000011</v>
      </c>
      <c r="G20" s="12">
        <v>9876034.5600000005</v>
      </c>
      <c r="H20" s="12">
        <v>-345830.6099999994</v>
      </c>
      <c r="I20" s="26">
        <v>-3.5017152673876367E-2</v>
      </c>
      <c r="L20" s="14" t="s">
        <v>18</v>
      </c>
      <c r="M20" s="13">
        <v>1251087.02</v>
      </c>
      <c r="N20" s="13">
        <v>1118074.3500000001</v>
      </c>
      <c r="O20" s="13">
        <v>1099509.98</v>
      </c>
      <c r="P20" s="13">
        <v>1005002.74</v>
      </c>
      <c r="Q20" s="13">
        <v>1087599.05</v>
      </c>
      <c r="R20" s="13">
        <v>1083438.0900000001</v>
      </c>
      <c r="S20" s="13">
        <v>1013562.64</v>
      </c>
      <c r="T20" s="13">
        <v>1041197.3</v>
      </c>
      <c r="U20" s="13">
        <v>1176563.3899999999</v>
      </c>
      <c r="V20" s="13">
        <v>1341807.93</v>
      </c>
      <c r="W20" s="13">
        <v>1258950.96</v>
      </c>
      <c r="X20" s="13">
        <v>1287807.98</v>
      </c>
      <c r="Y20" s="13">
        <v>13764601.43</v>
      </c>
    </row>
    <row r="21" spans="1:25" x14ac:dyDescent="0.25">
      <c r="A21" s="11" t="s">
        <v>19</v>
      </c>
      <c r="B21" s="12">
        <v>272537.75</v>
      </c>
      <c r="C21" s="13">
        <v>181745.4</v>
      </c>
      <c r="D21" s="12">
        <v>90792.35</v>
      </c>
      <c r="E21" s="26">
        <v>0.49955789802658007</v>
      </c>
      <c r="F21" s="12">
        <v>1979180.73</v>
      </c>
      <c r="G21" s="12">
        <v>2329008.7200000002</v>
      </c>
      <c r="H21" s="12">
        <v>-349827.99000000022</v>
      </c>
      <c r="I21" s="26">
        <v>-0.15020467162527421</v>
      </c>
      <c r="L21" s="14" t="s">
        <v>19</v>
      </c>
      <c r="M21" s="13">
        <v>234799.06</v>
      </c>
      <c r="N21" s="13">
        <v>226863.64</v>
      </c>
      <c r="O21" s="13">
        <v>225824.12</v>
      </c>
      <c r="P21" s="13">
        <v>458554.13</v>
      </c>
      <c r="Q21" s="13">
        <v>434958.53</v>
      </c>
      <c r="R21" s="13">
        <v>170145.42</v>
      </c>
      <c r="S21" s="13">
        <v>196037.34</v>
      </c>
      <c r="T21" s="13">
        <v>200081.08</v>
      </c>
      <c r="U21" s="13">
        <v>181745.4</v>
      </c>
      <c r="V21" s="13">
        <v>202131.57</v>
      </c>
      <c r="W21" s="13">
        <v>205182.79</v>
      </c>
      <c r="X21" s="13">
        <v>171738.97</v>
      </c>
      <c r="Y21" s="13">
        <v>2908062.0500000003</v>
      </c>
    </row>
    <row r="22" spans="1:25" x14ac:dyDescent="0.25">
      <c r="A22" s="11" t="s">
        <v>20</v>
      </c>
      <c r="B22" s="12">
        <v>537565.59</v>
      </c>
      <c r="C22" s="13">
        <v>408066.13</v>
      </c>
      <c r="D22" s="12">
        <v>129499.45999999996</v>
      </c>
      <c r="E22" s="26">
        <v>0.3173492002386965</v>
      </c>
      <c r="F22" s="12">
        <v>3800772.57</v>
      </c>
      <c r="G22" s="12">
        <v>3676099.8899999997</v>
      </c>
      <c r="H22" s="12">
        <v>124672.68000000017</v>
      </c>
      <c r="I22" s="26">
        <v>3.3914388545083898E-2</v>
      </c>
      <c r="L22" s="14" t="s">
        <v>20</v>
      </c>
      <c r="M22" s="13">
        <v>356140.7</v>
      </c>
      <c r="N22" s="13">
        <v>453809.61</v>
      </c>
      <c r="O22" s="13">
        <v>390963.94</v>
      </c>
      <c r="P22" s="13">
        <v>357854.01</v>
      </c>
      <c r="Q22" s="13">
        <v>447421.1</v>
      </c>
      <c r="R22" s="13">
        <v>461968.34</v>
      </c>
      <c r="S22" s="13">
        <v>365644.36</v>
      </c>
      <c r="T22" s="13">
        <v>434231.7</v>
      </c>
      <c r="U22" s="13">
        <v>408066.13</v>
      </c>
      <c r="V22" s="13">
        <v>398102.34</v>
      </c>
      <c r="W22" s="13">
        <v>401377.59</v>
      </c>
      <c r="X22" s="13">
        <v>482646</v>
      </c>
      <c r="Y22" s="13">
        <v>4958225.8199999994</v>
      </c>
    </row>
    <row r="23" spans="1:25" x14ac:dyDescent="0.25">
      <c r="A23" s="11" t="s">
        <v>21</v>
      </c>
      <c r="B23" s="12">
        <v>13779790.310000001</v>
      </c>
      <c r="C23" s="13">
        <v>13861763.819999998</v>
      </c>
      <c r="D23" s="12">
        <v>-81973.509999997914</v>
      </c>
      <c r="E23" s="26">
        <v>-5.9136420923378511E-3</v>
      </c>
      <c r="F23" s="12">
        <v>120075394.63000001</v>
      </c>
      <c r="G23" s="12">
        <v>126800290.64000002</v>
      </c>
      <c r="H23" s="12">
        <v>-6724896.0100000054</v>
      </c>
      <c r="I23" s="26">
        <v>-5.3035335929100709E-2</v>
      </c>
      <c r="L23" s="14" t="s">
        <v>21</v>
      </c>
      <c r="M23" s="13">
        <v>14967264.9</v>
      </c>
      <c r="N23" s="13">
        <v>15246077.09</v>
      </c>
      <c r="O23" s="13">
        <v>14933759.720000001</v>
      </c>
      <c r="P23" s="13">
        <v>13860111.629999999</v>
      </c>
      <c r="Q23" s="13">
        <v>13564656.109999999</v>
      </c>
      <c r="R23" s="13">
        <v>15947869.350000001</v>
      </c>
      <c r="S23" s="13">
        <v>11873709.65</v>
      </c>
      <c r="T23" s="13">
        <v>12545078.369999999</v>
      </c>
      <c r="U23" s="13">
        <v>13861763.819999998</v>
      </c>
      <c r="V23" s="13">
        <v>13558157.33</v>
      </c>
      <c r="W23" s="13">
        <v>14423023.24</v>
      </c>
      <c r="X23" s="13">
        <v>14744176.370000001</v>
      </c>
      <c r="Y23" s="13">
        <v>169525647.58000004</v>
      </c>
    </row>
    <row r="24" spans="1:25" x14ac:dyDescent="0.25">
      <c r="A24" s="11" t="s">
        <v>22</v>
      </c>
      <c r="B24" s="12">
        <v>401272.79</v>
      </c>
      <c r="C24" s="13">
        <v>315246.23</v>
      </c>
      <c r="D24" s="12">
        <v>86026.559999999998</v>
      </c>
      <c r="E24" s="27">
        <v>0.27288687956712443</v>
      </c>
      <c r="F24" s="12">
        <v>3935286.65</v>
      </c>
      <c r="G24" s="12">
        <v>3929506.0499999993</v>
      </c>
      <c r="H24" s="12">
        <v>5780.6000000005588</v>
      </c>
      <c r="I24" s="27">
        <v>1.4710754803394588E-3</v>
      </c>
      <c r="L24" s="14" t="s">
        <v>22</v>
      </c>
      <c r="M24" s="13">
        <v>450622.98</v>
      </c>
      <c r="N24" s="13">
        <v>427365.61</v>
      </c>
      <c r="O24" s="13">
        <v>597915.25</v>
      </c>
      <c r="P24" s="13">
        <v>576380.63</v>
      </c>
      <c r="Q24" s="13">
        <v>403369.51</v>
      </c>
      <c r="R24" s="13">
        <v>399855.17</v>
      </c>
      <c r="S24" s="13">
        <v>371413.59</v>
      </c>
      <c r="T24" s="13">
        <v>387337.08</v>
      </c>
      <c r="U24" s="13">
        <v>315246.23</v>
      </c>
      <c r="V24" s="13">
        <v>449045.06</v>
      </c>
      <c r="W24" s="13">
        <v>406937.85</v>
      </c>
      <c r="X24" s="13">
        <v>383522.27</v>
      </c>
      <c r="Y24" s="13">
        <v>5169011.2299999986</v>
      </c>
    </row>
    <row r="25" spans="1:25" x14ac:dyDescent="0.25">
      <c r="B25" s="12"/>
      <c r="C25" s="15"/>
      <c r="E25" s="26"/>
      <c r="F25" s="12"/>
      <c r="G25" s="12"/>
      <c r="H25" s="12"/>
      <c r="I25" s="26"/>
      <c r="L25" s="4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4"/>
    </row>
    <row r="26" spans="1:25" ht="15.75" thickBot="1" x14ac:dyDescent="0.3">
      <c r="A26" t="s">
        <v>5</v>
      </c>
      <c r="B26" s="16">
        <v>105759738.5</v>
      </c>
      <c r="C26" s="13">
        <v>108180976.90000001</v>
      </c>
      <c r="D26" s="16">
        <v>-2421238.3999999948</v>
      </c>
      <c r="E26" s="28">
        <v>-2.2381369344058918E-2</v>
      </c>
      <c r="F26" s="16">
        <v>859562452.21000016</v>
      </c>
      <c r="G26" s="16">
        <v>935556472.78999984</v>
      </c>
      <c r="H26" s="16">
        <v>-75994020.579999998</v>
      </c>
      <c r="I26" s="28">
        <v>-8.1228683452289813E-2</v>
      </c>
      <c r="L26" s="4" t="s">
        <v>5</v>
      </c>
      <c r="M26" s="13">
        <v>106295772.10000004</v>
      </c>
      <c r="N26" s="13">
        <v>103190761.27999999</v>
      </c>
      <c r="O26" s="13">
        <v>105245529.60000001</v>
      </c>
      <c r="P26" s="13">
        <v>103024948.37999998</v>
      </c>
      <c r="Q26" s="13">
        <v>102769322.98999996</v>
      </c>
      <c r="R26" s="13">
        <v>113656943.11999999</v>
      </c>
      <c r="S26" s="13">
        <v>96254584.190000013</v>
      </c>
      <c r="T26" s="13">
        <v>96937634.230000004</v>
      </c>
      <c r="U26" s="13">
        <v>108180976.90000001</v>
      </c>
      <c r="V26" s="13">
        <v>101932589.95000002</v>
      </c>
      <c r="W26" s="13">
        <v>107005059.85999997</v>
      </c>
      <c r="X26" s="13">
        <v>102896241.55000001</v>
      </c>
      <c r="Y26" s="13">
        <v>1247390364.1500001</v>
      </c>
    </row>
    <row r="27" spans="1:25" ht="15.75" thickTop="1" x14ac:dyDescent="0.25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t="s">
        <v>23</v>
      </c>
      <c r="B28" s="12">
        <v>21975026.579999998</v>
      </c>
    </row>
    <row r="29" spans="1:25" x14ac:dyDescent="0.25">
      <c r="A29" t="s">
        <v>24</v>
      </c>
      <c r="B29" s="12">
        <v>0</v>
      </c>
      <c r="M29" s="12"/>
    </row>
    <row r="30" spans="1:25" x14ac:dyDescent="0.25">
      <c r="A30" t="s">
        <v>25</v>
      </c>
      <c r="B30" s="12">
        <v>0</v>
      </c>
      <c r="L30" s="1" t="s">
        <v>28</v>
      </c>
    </row>
    <row r="31" spans="1:25" ht="15.75" thickBot="1" x14ac:dyDescent="0.3">
      <c r="A31" t="s">
        <v>5</v>
      </c>
      <c r="B31" s="16">
        <v>127734765.08</v>
      </c>
    </row>
    <row r="32" spans="1:25" ht="15.75" thickTop="1" x14ac:dyDescent="0.25"/>
    <row r="33" spans="2:25" ht="15.75" thickBot="1" x14ac:dyDescent="0.3">
      <c r="M33" s="17">
        <v>45474</v>
      </c>
      <c r="N33" s="17">
        <v>45505</v>
      </c>
      <c r="O33" s="17">
        <v>45536</v>
      </c>
      <c r="P33" s="17">
        <v>45566</v>
      </c>
      <c r="Q33" s="17">
        <v>45597</v>
      </c>
      <c r="R33" s="17">
        <v>45627</v>
      </c>
      <c r="S33" s="17">
        <v>45658</v>
      </c>
      <c r="T33" s="17">
        <v>45689</v>
      </c>
      <c r="U33" s="17">
        <v>45717</v>
      </c>
      <c r="V33" s="17">
        <v>45748</v>
      </c>
      <c r="W33" s="17">
        <v>45778</v>
      </c>
      <c r="X33" s="17">
        <v>45809</v>
      </c>
      <c r="Y33" s="18" t="s">
        <v>5</v>
      </c>
    </row>
    <row r="34" spans="2:25" x14ac:dyDescent="0.25">
      <c r="B34" s="12"/>
    </row>
    <row r="35" spans="2:25" x14ac:dyDescent="0.25">
      <c r="L35" s="11" t="s">
        <v>6</v>
      </c>
      <c r="M35" s="19">
        <v>2228089.46</v>
      </c>
      <c r="N35" s="19">
        <v>2212002.54</v>
      </c>
      <c r="O35" s="19">
        <v>2219196.3199999998</v>
      </c>
      <c r="P35" s="19">
        <v>2119634.7999999998</v>
      </c>
      <c r="Q35" s="19">
        <v>831220.31</v>
      </c>
      <c r="R35" s="19">
        <v>2537930.73</v>
      </c>
      <c r="S35" s="19">
        <v>1929235.44</v>
      </c>
      <c r="T35" s="19">
        <v>1655636.08</v>
      </c>
      <c r="U35" s="19">
        <v>1824481.16</v>
      </c>
      <c r="V35" s="19"/>
      <c r="W35" s="19"/>
      <c r="X35" s="19"/>
      <c r="Y35" s="20">
        <v>17557426.84</v>
      </c>
    </row>
    <row r="36" spans="2:25" x14ac:dyDescent="0.25">
      <c r="L36" s="11" t="s">
        <v>7</v>
      </c>
      <c r="M36" s="19">
        <v>481166.04</v>
      </c>
      <c r="N36" s="19">
        <v>479831.92</v>
      </c>
      <c r="O36" s="19">
        <v>482491.24</v>
      </c>
      <c r="P36" s="19">
        <v>459262.64</v>
      </c>
      <c r="Q36" s="19">
        <v>234468.39</v>
      </c>
      <c r="R36" s="19">
        <v>444345.39</v>
      </c>
      <c r="S36" s="19">
        <v>515609.51</v>
      </c>
      <c r="T36" s="19">
        <v>472348.05</v>
      </c>
      <c r="U36" s="19">
        <v>515188.19</v>
      </c>
      <c r="V36" s="19"/>
      <c r="W36" s="19"/>
      <c r="X36" s="19"/>
      <c r="Y36" s="20">
        <v>4084711.3699999996</v>
      </c>
    </row>
    <row r="37" spans="2:25" x14ac:dyDescent="0.25">
      <c r="L37" s="11" t="s">
        <v>8</v>
      </c>
      <c r="M37" s="19">
        <v>74363557.409999996</v>
      </c>
      <c r="N37" s="19">
        <v>74295381.930000007</v>
      </c>
      <c r="O37" s="19">
        <v>76237874.699999988</v>
      </c>
      <c r="P37" s="19">
        <v>74635896.439999998</v>
      </c>
      <c r="Q37" s="19">
        <v>35584285.609999999</v>
      </c>
      <c r="R37" s="19">
        <v>85150682.930000007</v>
      </c>
      <c r="S37" s="19">
        <v>69509068.350000009</v>
      </c>
      <c r="T37" s="19">
        <v>73406195.959999993</v>
      </c>
      <c r="U37" s="19">
        <v>80421963.549999997</v>
      </c>
      <c r="V37" s="19"/>
      <c r="W37" s="19"/>
      <c r="X37" s="19"/>
      <c r="Y37" s="20">
        <v>643604906.88</v>
      </c>
    </row>
    <row r="38" spans="2:25" x14ac:dyDescent="0.25">
      <c r="L38" s="11" t="s">
        <v>9</v>
      </c>
      <c r="M38" s="19">
        <v>1496178.5</v>
      </c>
      <c r="N38" s="19">
        <v>1435284</v>
      </c>
      <c r="O38" s="19">
        <v>1419213.04</v>
      </c>
      <c r="P38" s="19">
        <v>1142982.42</v>
      </c>
      <c r="Q38" s="19">
        <v>631884.28</v>
      </c>
      <c r="R38" s="19">
        <v>1176848.24</v>
      </c>
      <c r="S38" s="19">
        <v>1205346.06</v>
      </c>
      <c r="T38" s="19">
        <v>1353487.94</v>
      </c>
      <c r="U38" s="19">
        <v>1363438.6</v>
      </c>
      <c r="V38" s="19"/>
      <c r="W38" s="19"/>
      <c r="X38" s="19"/>
      <c r="Y38" s="20">
        <v>11224663.08</v>
      </c>
    </row>
    <row r="39" spans="2:25" x14ac:dyDescent="0.25">
      <c r="L39" s="11" t="s">
        <v>10</v>
      </c>
      <c r="M39" s="19">
        <v>2352776.7799999998</v>
      </c>
      <c r="N39" s="19">
        <v>2335292.67</v>
      </c>
      <c r="O39" s="19">
        <v>2162038.58</v>
      </c>
      <c r="P39" s="19">
        <v>2352937.25</v>
      </c>
      <c r="Q39" s="19">
        <v>862886.48</v>
      </c>
      <c r="R39" s="19">
        <v>2132927.25</v>
      </c>
      <c r="S39" s="19">
        <v>1873238.32</v>
      </c>
      <c r="T39" s="19">
        <v>2428417.27</v>
      </c>
      <c r="U39" s="19">
        <v>2305532.9300000002</v>
      </c>
      <c r="V39" s="19"/>
      <c r="W39" s="19"/>
      <c r="X39" s="19"/>
      <c r="Y39" s="20">
        <v>18806047.530000001</v>
      </c>
    </row>
    <row r="40" spans="2:25" x14ac:dyDescent="0.25">
      <c r="L40" s="11" t="s">
        <v>11</v>
      </c>
      <c r="M40" s="19">
        <v>31541.279999999999</v>
      </c>
      <c r="N40" s="19">
        <v>27953.07</v>
      </c>
      <c r="O40" s="19">
        <v>40771.68</v>
      </c>
      <c r="P40" s="19">
        <v>37859.1</v>
      </c>
      <c r="Q40" s="19">
        <v>20587.57</v>
      </c>
      <c r="R40" s="19">
        <v>36670.67</v>
      </c>
      <c r="S40" s="19">
        <v>34235.9</v>
      </c>
      <c r="T40" s="19">
        <v>25382.639999999999</v>
      </c>
      <c r="U40" s="19">
        <v>8258.5499999999993</v>
      </c>
      <c r="V40" s="19"/>
      <c r="W40" s="19"/>
      <c r="X40" s="19"/>
      <c r="Y40" s="20">
        <v>263260.45999999996</v>
      </c>
    </row>
    <row r="41" spans="2:25" x14ac:dyDescent="0.25">
      <c r="L41" s="11" t="s">
        <v>12</v>
      </c>
      <c r="M41" s="19">
        <v>613350.86</v>
      </c>
      <c r="N41" s="19">
        <v>548665.42000000004</v>
      </c>
      <c r="O41" s="19">
        <v>517039.25</v>
      </c>
      <c r="P41" s="19">
        <v>573179.86</v>
      </c>
      <c r="Q41" s="19">
        <v>112350.25</v>
      </c>
      <c r="R41" s="19">
        <v>540978.99</v>
      </c>
      <c r="S41" s="19">
        <v>479149.17</v>
      </c>
      <c r="T41" s="19">
        <v>651100.61</v>
      </c>
      <c r="U41" s="19">
        <v>493801.6</v>
      </c>
      <c r="V41" s="19"/>
      <c r="W41" s="19"/>
      <c r="X41" s="19"/>
      <c r="Y41" s="20">
        <v>4529616.01</v>
      </c>
    </row>
    <row r="42" spans="2:25" x14ac:dyDescent="0.25">
      <c r="L42" s="11" t="s">
        <v>13</v>
      </c>
      <c r="M42" s="19">
        <v>976611.11</v>
      </c>
      <c r="N42" s="19">
        <v>1069188.18</v>
      </c>
      <c r="O42" s="19">
        <v>894385.33</v>
      </c>
      <c r="P42" s="19">
        <v>943972.60000000009</v>
      </c>
      <c r="Q42" s="19">
        <v>371282.14</v>
      </c>
      <c r="R42" s="19">
        <v>863123.97</v>
      </c>
      <c r="S42" s="19">
        <v>797468.2</v>
      </c>
      <c r="T42" s="19">
        <v>903210.4</v>
      </c>
      <c r="U42" s="19">
        <v>890447.94</v>
      </c>
      <c r="V42" s="19"/>
      <c r="W42" s="19"/>
      <c r="X42" s="19"/>
      <c r="Y42" s="20">
        <v>7709689.870000001</v>
      </c>
    </row>
    <row r="43" spans="2:25" x14ac:dyDescent="0.25">
      <c r="L43" s="11" t="s">
        <v>14</v>
      </c>
      <c r="M43" s="19">
        <v>396944.72</v>
      </c>
      <c r="N43" s="19">
        <v>381458.07</v>
      </c>
      <c r="O43" s="19">
        <v>318752.31</v>
      </c>
      <c r="P43" s="19">
        <v>354860.07</v>
      </c>
      <c r="Q43" s="19">
        <v>91010.25</v>
      </c>
      <c r="R43" s="19">
        <v>333823.96000000002</v>
      </c>
      <c r="S43" s="19">
        <v>325619.95</v>
      </c>
      <c r="T43" s="19">
        <v>438633.52</v>
      </c>
      <c r="U43" s="19">
        <v>414760.13</v>
      </c>
      <c r="V43" s="19"/>
      <c r="W43" s="19"/>
      <c r="X43" s="19"/>
      <c r="Y43" s="20">
        <v>3055862.98</v>
      </c>
    </row>
    <row r="44" spans="2:25" x14ac:dyDescent="0.25">
      <c r="L44" s="11" t="s">
        <v>15</v>
      </c>
      <c r="M44" s="19">
        <v>45299.82</v>
      </c>
      <c r="N44" s="19">
        <v>52389.96</v>
      </c>
      <c r="O44" s="19">
        <v>43512.97</v>
      </c>
      <c r="P44" s="19">
        <v>35233.67</v>
      </c>
      <c r="Q44" s="19">
        <v>19938.79</v>
      </c>
      <c r="R44" s="19">
        <v>43151.08</v>
      </c>
      <c r="S44" s="19">
        <v>49733.43</v>
      </c>
      <c r="T44" s="19">
        <v>63638.559999999998</v>
      </c>
      <c r="U44" s="19">
        <v>58914.55</v>
      </c>
      <c r="V44" s="19"/>
      <c r="W44" s="19"/>
      <c r="X44" s="19"/>
      <c r="Y44" s="20">
        <v>411812.82999999996</v>
      </c>
    </row>
    <row r="45" spans="2:25" x14ac:dyDescent="0.25">
      <c r="L45" s="11" t="s">
        <v>16</v>
      </c>
      <c r="M45" s="19">
        <v>928695.36</v>
      </c>
      <c r="N45" s="19">
        <v>1113953.96</v>
      </c>
      <c r="O45" s="19">
        <v>1049319.93</v>
      </c>
      <c r="P45" s="19">
        <v>931143.9</v>
      </c>
      <c r="Q45" s="19">
        <v>406213.84</v>
      </c>
      <c r="R45" s="19">
        <v>1006040.38</v>
      </c>
      <c r="S45" s="19">
        <v>929964.39</v>
      </c>
      <c r="T45" s="19">
        <v>1023818.63</v>
      </c>
      <c r="U45" s="19">
        <v>1144002.8999999999</v>
      </c>
      <c r="V45" s="19"/>
      <c r="W45" s="19"/>
      <c r="X45" s="19"/>
      <c r="Y45" s="20">
        <v>8533153.2899999991</v>
      </c>
    </row>
    <row r="46" spans="2:25" x14ac:dyDescent="0.25">
      <c r="L46" s="11" t="s">
        <v>17</v>
      </c>
      <c r="M46" s="19">
        <v>56165.18</v>
      </c>
      <c r="N46" s="19">
        <v>72538.399999999994</v>
      </c>
      <c r="O46" s="19">
        <v>60256.65</v>
      </c>
      <c r="P46" s="19">
        <v>50875.49</v>
      </c>
      <c r="Q46" s="19">
        <v>19079.560000000001</v>
      </c>
      <c r="R46" s="19">
        <v>46098.69</v>
      </c>
      <c r="S46" s="19">
        <v>54077.38</v>
      </c>
      <c r="T46" s="19">
        <v>48588.29</v>
      </c>
      <c r="U46" s="19">
        <v>52782.9</v>
      </c>
      <c r="V46" s="19"/>
      <c r="W46" s="19"/>
      <c r="X46" s="19"/>
      <c r="Y46" s="20">
        <v>460462.54</v>
      </c>
    </row>
    <row r="47" spans="2:25" x14ac:dyDescent="0.25">
      <c r="L47" s="11" t="s">
        <v>18</v>
      </c>
      <c r="M47" s="19">
        <v>1149372.31</v>
      </c>
      <c r="N47" s="19">
        <v>1184819.6000000001</v>
      </c>
      <c r="O47" s="19">
        <v>1111100.75</v>
      </c>
      <c r="P47" s="19">
        <v>1018195.4400000001</v>
      </c>
      <c r="Q47" s="19">
        <v>500078.74</v>
      </c>
      <c r="R47" s="19">
        <v>1090521.52</v>
      </c>
      <c r="S47" s="19">
        <v>985240.88</v>
      </c>
      <c r="T47" s="19">
        <v>1215875.6499999999</v>
      </c>
      <c r="U47" s="19">
        <v>1274999.06</v>
      </c>
      <c r="V47" s="19"/>
      <c r="W47" s="19"/>
      <c r="X47" s="19"/>
      <c r="Y47" s="20">
        <v>9530203.9500000011</v>
      </c>
    </row>
    <row r="48" spans="2:25" x14ac:dyDescent="0.25">
      <c r="L48" s="11" t="s">
        <v>19</v>
      </c>
      <c r="M48" s="19">
        <v>151997.46</v>
      </c>
      <c r="N48" s="19">
        <v>272417.27</v>
      </c>
      <c r="O48" s="19">
        <v>246658.68</v>
      </c>
      <c r="P48" s="19">
        <v>229523.44</v>
      </c>
      <c r="Q48" s="19">
        <v>66407.42</v>
      </c>
      <c r="R48" s="19">
        <v>186143.46</v>
      </c>
      <c r="S48" s="19">
        <v>302331.34999999998</v>
      </c>
      <c r="T48" s="19">
        <v>251163.9</v>
      </c>
      <c r="U48" s="19">
        <v>272537.75</v>
      </c>
      <c r="V48" s="19"/>
      <c r="W48" s="19"/>
      <c r="X48" s="19"/>
      <c r="Y48" s="20">
        <v>1979180.73</v>
      </c>
    </row>
    <row r="49" spans="12:25" x14ac:dyDescent="0.25">
      <c r="L49" s="11" t="s">
        <v>20</v>
      </c>
      <c r="M49" s="19">
        <v>376050.68</v>
      </c>
      <c r="N49" s="19">
        <v>460344.7</v>
      </c>
      <c r="O49" s="19">
        <v>428864.02</v>
      </c>
      <c r="P49" s="19">
        <v>418594.6</v>
      </c>
      <c r="Q49" s="19">
        <v>228834.9</v>
      </c>
      <c r="R49" s="19">
        <v>435898.79</v>
      </c>
      <c r="S49" s="19">
        <v>366883.54</v>
      </c>
      <c r="T49" s="19">
        <v>547735.75</v>
      </c>
      <c r="U49" s="19">
        <v>537565.59</v>
      </c>
      <c r="V49" s="19"/>
      <c r="W49" s="19"/>
      <c r="X49" s="19"/>
      <c r="Y49" s="20">
        <v>3800772.57</v>
      </c>
    </row>
    <row r="50" spans="12:25" x14ac:dyDescent="0.25">
      <c r="L50" s="11" t="s">
        <v>21</v>
      </c>
      <c r="M50" s="19">
        <v>14705632.17</v>
      </c>
      <c r="N50" s="19">
        <v>15048599.399999999</v>
      </c>
      <c r="O50" s="19">
        <v>14758705.1</v>
      </c>
      <c r="P50" s="19">
        <v>13710024.529999999</v>
      </c>
      <c r="Q50" s="19">
        <v>5934307.1900000004</v>
      </c>
      <c r="R50" s="19">
        <v>15349372.66</v>
      </c>
      <c r="S50" s="19">
        <v>12889365.15</v>
      </c>
      <c r="T50" s="19">
        <v>13899598.120000001</v>
      </c>
      <c r="U50" s="19">
        <v>13779790.310000001</v>
      </c>
      <c r="V50" s="19"/>
      <c r="W50" s="19"/>
      <c r="X50" s="19"/>
      <c r="Y50" s="20">
        <v>120075394.63000001</v>
      </c>
    </row>
    <row r="51" spans="12:25" x14ac:dyDescent="0.25">
      <c r="L51" s="11" t="s">
        <v>22</v>
      </c>
      <c r="M51" s="21">
        <v>884557.2</v>
      </c>
      <c r="N51" s="21">
        <v>424765.28</v>
      </c>
      <c r="O51" s="21">
        <v>488543.7</v>
      </c>
      <c r="P51" s="21">
        <v>552666.82000000007</v>
      </c>
      <c r="Q51" s="21">
        <v>163205.22</v>
      </c>
      <c r="R51" s="21">
        <v>374632.9</v>
      </c>
      <c r="S51" s="21">
        <v>309144.96999999997</v>
      </c>
      <c r="T51" s="21">
        <v>336497.77</v>
      </c>
      <c r="U51" s="21">
        <v>401272.79</v>
      </c>
      <c r="V51" s="21"/>
      <c r="W51" s="21"/>
      <c r="X51" s="21"/>
      <c r="Y51" s="22">
        <v>3935286.65</v>
      </c>
    </row>
    <row r="53" spans="12:25" x14ac:dyDescent="0.25">
      <c r="L53" t="s">
        <v>5</v>
      </c>
      <c r="M53" s="20">
        <v>101237986.34</v>
      </c>
      <c r="N53" s="20">
        <v>101414886.36999997</v>
      </c>
      <c r="O53" s="20">
        <v>102478724.25000001</v>
      </c>
      <c r="P53" s="20">
        <v>99566843.069999963</v>
      </c>
      <c r="Q53" s="20">
        <v>46078040.940000005</v>
      </c>
      <c r="R53" s="20">
        <v>111749191.60999998</v>
      </c>
      <c r="S53" s="20">
        <v>92555711.990000024</v>
      </c>
      <c r="T53" s="20">
        <v>98721329.140000001</v>
      </c>
      <c r="U53" s="20">
        <v>105759738.5</v>
      </c>
      <c r="V53" s="20">
        <v>0</v>
      </c>
      <c r="W53" s="20">
        <v>0</v>
      </c>
      <c r="X53" s="20">
        <v>0</v>
      </c>
      <c r="Y53" s="20">
        <v>859562452.21000016</v>
      </c>
    </row>
  </sheetData>
  <mergeCells count="2">
    <mergeCell ref="D4:E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</vt:lpstr>
      <vt:lpstr>AUG</vt:lpstr>
      <vt:lpstr>SEP</vt:lpstr>
      <vt:lpstr>OCT</vt:lpstr>
      <vt:lpstr>NOV</vt:lpstr>
      <vt:lpstr>DEC</vt:lpstr>
      <vt:lpstr>JAN</vt:lpstr>
      <vt:lpstr>FEB</vt:lpstr>
      <vt:lpstr>MAR</vt:lpstr>
      <vt:lpstr>APR</vt:lpstr>
      <vt:lpstr>MAY</vt:lpstr>
      <vt:lpstr>JUNE</vt:lpstr>
    </vt:vector>
  </TitlesOfParts>
  <Company>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Pelham</dc:creator>
  <cp:lastModifiedBy>Michael Hoffer</cp:lastModifiedBy>
  <dcterms:created xsi:type="dcterms:W3CDTF">2014-09-25T15:26:23Z</dcterms:created>
  <dcterms:modified xsi:type="dcterms:W3CDTF">2025-09-09T16:15:32Z</dcterms:modified>
</cp:coreProperties>
</file>